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0755" windowHeight="4680" activeTab="2"/>
  </bookViews>
  <sheets>
    <sheet name="問題１" sheetId="1" r:id="rId1"/>
    <sheet name="問題２" sheetId="4" r:id="rId2"/>
    <sheet name="問題3" sheetId="5" r:id="rId3"/>
    <sheet name="問題１ (建設)" sheetId="6" r:id="rId4"/>
    <sheet name="問題２ (建設)" sheetId="7" r:id="rId5"/>
    <sheet name="問題3 (建設)" sheetId="8" r:id="rId6"/>
    <sheet name="Sheet2" sheetId="2" r:id="rId7"/>
    <sheet name="Sheet3" sheetId="3" r:id="rId8"/>
  </sheets>
  <calcPr calcId="145621"/>
</workbook>
</file>

<file path=xl/calcChain.xml><?xml version="1.0" encoding="utf-8"?>
<calcChain xmlns="http://schemas.openxmlformats.org/spreadsheetml/2006/main">
  <c r="L18" i="8" l="1"/>
  <c r="J18" i="8"/>
  <c r="J15" i="8"/>
  <c r="J14" i="8"/>
  <c r="L14" i="8" s="1"/>
  <c r="L13" i="8"/>
  <c r="L12" i="8"/>
  <c r="J12" i="8"/>
  <c r="L10" i="8"/>
  <c r="J16" i="8" s="1"/>
  <c r="L16" i="8" s="1"/>
  <c r="J10" i="8"/>
  <c r="J7" i="8"/>
  <c r="J6" i="8"/>
  <c r="L5" i="8"/>
  <c r="L4" i="8"/>
  <c r="J4" i="8"/>
  <c r="J8" i="8" s="1"/>
  <c r="L8" i="8" s="1"/>
  <c r="L18" i="7"/>
  <c r="J18" i="7"/>
  <c r="J15" i="7"/>
  <c r="J14" i="7"/>
  <c r="L14" i="7" s="1"/>
  <c r="L13" i="7"/>
  <c r="L12" i="7"/>
  <c r="J12" i="7"/>
  <c r="L10" i="7"/>
  <c r="J16" i="7" s="1"/>
  <c r="L16" i="7" s="1"/>
  <c r="J10" i="7"/>
  <c r="J7" i="7"/>
  <c r="J6" i="7"/>
  <c r="L5" i="7"/>
  <c r="L4" i="7"/>
  <c r="J4" i="7"/>
  <c r="J8" i="7" s="1"/>
  <c r="L8" i="7" s="1"/>
  <c r="J18" i="6"/>
  <c r="L18" i="6" s="1"/>
  <c r="J15" i="6"/>
  <c r="L14" i="6"/>
  <c r="J14" i="6"/>
  <c r="L13" i="6"/>
  <c r="J12" i="6"/>
  <c r="L12" i="6" s="1"/>
  <c r="J10" i="6"/>
  <c r="L10" i="6" s="1"/>
  <c r="J16" i="6" s="1"/>
  <c r="L16" i="6" s="1"/>
  <c r="L5" i="6"/>
  <c r="L4" i="6"/>
  <c r="J4" i="6"/>
  <c r="J7" i="6" s="1"/>
  <c r="J20" i="5"/>
  <c r="J8" i="5"/>
  <c r="J7" i="5"/>
  <c r="J6" i="5"/>
  <c r="J7" i="4"/>
  <c r="J6" i="4"/>
  <c r="J18" i="5"/>
  <c r="L18" i="5" s="1"/>
  <c r="J15" i="5"/>
  <c r="J14" i="5"/>
  <c r="L14" i="5" s="1"/>
  <c r="L13" i="5"/>
  <c r="J12" i="5"/>
  <c r="L12" i="5" s="1"/>
  <c r="L10" i="5"/>
  <c r="J10" i="5"/>
  <c r="L5" i="5"/>
  <c r="L4" i="5"/>
  <c r="J4" i="5"/>
  <c r="L8" i="5" s="1"/>
  <c r="K23" i="8" l="1"/>
  <c r="J22" i="8" s="1"/>
  <c r="L22" i="8" s="1"/>
  <c r="J20" i="8"/>
  <c r="L20" i="8" s="1"/>
  <c r="L6" i="8"/>
  <c r="K23" i="7"/>
  <c r="J22" i="7" s="1"/>
  <c r="L22" i="7" s="1"/>
  <c r="J20" i="7"/>
  <c r="L20" i="7" s="1"/>
  <c r="L6" i="7"/>
  <c r="J20" i="6"/>
  <c r="L20" i="6" s="1"/>
  <c r="J8" i="6"/>
  <c r="L8" i="6" s="1"/>
  <c r="J6" i="6"/>
  <c r="J16" i="5"/>
  <c r="L16" i="5" s="1"/>
  <c r="L20" i="5"/>
  <c r="J8" i="4"/>
  <c r="J20" i="1"/>
  <c r="J20" i="4"/>
  <c r="K23" i="6" l="1"/>
  <c r="J22" i="6" s="1"/>
  <c r="L22" i="6" s="1"/>
  <c r="L6" i="6"/>
  <c r="L6" i="5"/>
  <c r="K23" i="5"/>
  <c r="J22" i="5" s="1"/>
  <c r="L22" i="5" s="1"/>
  <c r="L18" i="4"/>
  <c r="J18" i="4"/>
  <c r="J15" i="4"/>
  <c r="J14" i="4"/>
  <c r="L14" i="4" s="1"/>
  <c r="L13" i="4"/>
  <c r="L12" i="4"/>
  <c r="J12" i="4"/>
  <c r="L10" i="4"/>
  <c r="J16" i="4" s="1"/>
  <c r="L16" i="4" s="1"/>
  <c r="J10" i="4"/>
  <c r="L5" i="4"/>
  <c r="L4" i="4"/>
  <c r="J4" i="4"/>
  <c r="L8" i="4" s="1"/>
  <c r="L8" i="1"/>
  <c r="J8" i="1"/>
  <c r="K23" i="1"/>
  <c r="J22" i="1" s="1"/>
  <c r="L22" i="1" s="1"/>
  <c r="L20" i="1"/>
  <c r="L18" i="1"/>
  <c r="J18" i="1"/>
  <c r="L16" i="1"/>
  <c r="J16" i="1"/>
  <c r="L14" i="1"/>
  <c r="J15" i="1"/>
  <c r="J14" i="1"/>
  <c r="L12" i="1"/>
  <c r="L13" i="1"/>
  <c r="J12" i="1"/>
  <c r="L10" i="1"/>
  <c r="J10" i="1"/>
  <c r="L6" i="1"/>
  <c r="J7" i="1"/>
  <c r="J6" i="1"/>
  <c r="L5" i="1"/>
  <c r="L4" i="1"/>
  <c r="J4" i="1"/>
  <c r="L20" i="4" l="1"/>
  <c r="K23" i="4" l="1"/>
  <c r="J22" i="4" s="1"/>
  <c r="L22" i="4" s="1"/>
  <c r="L6" i="4"/>
</calcChain>
</file>

<file path=xl/sharedStrings.xml><?xml version="1.0" encoding="utf-8"?>
<sst xmlns="http://schemas.openxmlformats.org/spreadsheetml/2006/main" count="366" uniqueCount="62">
  <si>
    <t>材料</t>
    <rPh sb="0" eb="2">
      <t>ザイリョウ</t>
    </rPh>
    <phoneticPr fontId="2"/>
  </si>
  <si>
    <t>円</t>
    <rPh sb="0" eb="1">
      <t>エン</t>
    </rPh>
    <phoneticPr fontId="2"/>
  </si>
  <si>
    <t>材料単価</t>
    <rPh sb="0" eb="2">
      <t>ザイリョウ</t>
    </rPh>
    <rPh sb="2" eb="4">
      <t>タンカ</t>
    </rPh>
    <phoneticPr fontId="2"/>
  </si>
  <si>
    <t>なお引取費用</t>
    <rPh sb="2" eb="4">
      <t>ヒキトリ</t>
    </rPh>
    <rPh sb="4" eb="6">
      <t>ヒヨウ</t>
    </rPh>
    <phoneticPr fontId="2"/>
  </si>
  <si>
    <t>は現金で支払った。</t>
    <rPh sb="1" eb="3">
      <t>ゲンキン</t>
    </rPh>
    <rPh sb="4" eb="6">
      <t>シハラ</t>
    </rPh>
    <phoneticPr fontId="2"/>
  </si>
  <si>
    <t>問１の材料のうち直接材料として60個、間接材料として20個を消費した。</t>
    <rPh sb="0" eb="1">
      <t>ト</t>
    </rPh>
    <rPh sb="3" eb="5">
      <t>ザイリョウ</t>
    </rPh>
    <rPh sb="8" eb="10">
      <t>チョクセツ</t>
    </rPh>
    <rPh sb="10" eb="12">
      <t>ザイリョウ</t>
    </rPh>
    <rPh sb="17" eb="18">
      <t>コ</t>
    </rPh>
    <rPh sb="19" eb="21">
      <t>カンセツ</t>
    </rPh>
    <rPh sb="21" eb="23">
      <t>ザイリョウ</t>
    </rPh>
    <rPh sb="28" eb="29">
      <t>コ</t>
    </rPh>
    <rPh sb="30" eb="32">
      <t>ショウヒ</t>
    </rPh>
    <phoneticPr fontId="2"/>
  </si>
  <si>
    <t>個であった。なお減耗分はすべて正常なものである。</t>
    <rPh sb="0" eb="1">
      <t>コ</t>
    </rPh>
    <rPh sb="8" eb="10">
      <t>ゲンモウ</t>
    </rPh>
    <rPh sb="10" eb="11">
      <t>ブン</t>
    </rPh>
    <rPh sb="15" eb="17">
      <t>セイジョウ</t>
    </rPh>
    <phoneticPr fontId="2"/>
  </si>
  <si>
    <t>賃金の月初未払高</t>
    <rPh sb="0" eb="2">
      <t>チンギン</t>
    </rPh>
    <rPh sb="3" eb="5">
      <t>ゲッショ</t>
    </rPh>
    <rPh sb="5" eb="6">
      <t>ミ</t>
    </rPh>
    <rPh sb="6" eb="7">
      <t>バライ</t>
    </rPh>
    <rPh sb="7" eb="8">
      <t>ダカ</t>
    </rPh>
    <phoneticPr fontId="2"/>
  </si>
  <si>
    <t>を再振替した。</t>
    <rPh sb="1" eb="2">
      <t>サイ</t>
    </rPh>
    <rPh sb="2" eb="4">
      <t>フリカエ</t>
    </rPh>
    <phoneticPr fontId="2"/>
  </si>
  <si>
    <t>賃金の当月支給額</t>
    <rPh sb="0" eb="2">
      <t>チンギン</t>
    </rPh>
    <rPh sb="3" eb="5">
      <t>トウゲツ</t>
    </rPh>
    <rPh sb="5" eb="8">
      <t>シキュウガク</t>
    </rPh>
    <phoneticPr fontId="2"/>
  </si>
  <si>
    <t>のうち、源泉所得税</t>
    <rPh sb="4" eb="6">
      <t>ゲンセン</t>
    </rPh>
    <rPh sb="6" eb="9">
      <t>ショトクゼイ</t>
    </rPh>
    <phoneticPr fontId="2"/>
  </si>
  <si>
    <t>円を差し引き、残額は現金で支給した。</t>
    <rPh sb="0" eb="1">
      <t>エン</t>
    </rPh>
    <rPh sb="2" eb="3">
      <t>サ</t>
    </rPh>
    <rPh sb="4" eb="5">
      <t>ヒ</t>
    </rPh>
    <rPh sb="7" eb="9">
      <t>ザンガク</t>
    </rPh>
    <rPh sb="10" eb="12">
      <t>ゲンキン</t>
    </rPh>
    <rPh sb="13" eb="15">
      <t>シキュウ</t>
    </rPh>
    <phoneticPr fontId="2"/>
  </si>
  <si>
    <t>当月の賃金消費額は</t>
    <rPh sb="0" eb="2">
      <t>トウゲツ</t>
    </rPh>
    <rPh sb="3" eb="5">
      <t>チンギン</t>
    </rPh>
    <rPh sb="5" eb="7">
      <t>ショウヒ</t>
    </rPh>
    <rPh sb="7" eb="8">
      <t>ガク</t>
    </rPh>
    <phoneticPr fontId="2"/>
  </si>
  <si>
    <t>工場建物の減価償却費</t>
    <rPh sb="0" eb="2">
      <t>コウジョウ</t>
    </rPh>
    <rPh sb="2" eb="4">
      <t>タテモノ</t>
    </rPh>
    <rPh sb="5" eb="7">
      <t>ゲンカ</t>
    </rPh>
    <rPh sb="7" eb="9">
      <t>ショウキャク</t>
    </rPh>
    <rPh sb="9" eb="10">
      <t>ヒ</t>
    </rPh>
    <phoneticPr fontId="2"/>
  </si>
  <si>
    <t>（年額）について当月分の償却を行った。</t>
    <rPh sb="1" eb="3">
      <t>ネンガク</t>
    </rPh>
    <rPh sb="8" eb="11">
      <t>トウゲツブン</t>
    </rPh>
    <rPh sb="12" eb="14">
      <t>ショウキャク</t>
    </rPh>
    <rPh sb="15" eb="16">
      <t>オコナ</t>
    </rPh>
    <phoneticPr fontId="2"/>
  </si>
  <si>
    <t>当月の製品完成高を計上した。金額については下の資料をもとに各自推定すること。</t>
    <rPh sb="0" eb="2">
      <t>トウゲツ</t>
    </rPh>
    <rPh sb="3" eb="5">
      <t>セイヒン</t>
    </rPh>
    <rPh sb="5" eb="7">
      <t>カンセイ</t>
    </rPh>
    <rPh sb="7" eb="8">
      <t>ダカ</t>
    </rPh>
    <rPh sb="9" eb="11">
      <t>ケイジョウ</t>
    </rPh>
    <rPh sb="14" eb="16">
      <t>キンガク</t>
    </rPh>
    <rPh sb="21" eb="22">
      <t>シタ</t>
    </rPh>
    <rPh sb="23" eb="25">
      <t>シリョウ</t>
    </rPh>
    <rPh sb="29" eb="31">
      <t>カクジ</t>
    </rPh>
    <rPh sb="31" eb="33">
      <t>スイテイ</t>
    </rPh>
    <phoneticPr fontId="2"/>
  </si>
  <si>
    <t>月初仕掛品</t>
    <rPh sb="0" eb="2">
      <t>ゲッショ</t>
    </rPh>
    <rPh sb="2" eb="4">
      <t>シカカリ</t>
    </rPh>
    <rPh sb="4" eb="5">
      <t>ヒン</t>
    </rPh>
    <phoneticPr fontId="2"/>
  </si>
  <si>
    <t>？</t>
    <phoneticPr fontId="2"/>
  </si>
  <si>
    <t>月末仕掛品</t>
    <rPh sb="0" eb="2">
      <t>ゲツマツ</t>
    </rPh>
    <rPh sb="2" eb="4">
      <t>シカカリ</t>
    </rPh>
    <rPh sb="4" eb="5">
      <t>ヒン</t>
    </rPh>
    <phoneticPr fontId="2"/>
  </si>
  <si>
    <t>円（直接賃金）</t>
    <rPh sb="0" eb="1">
      <t>エン</t>
    </rPh>
    <rPh sb="2" eb="4">
      <t>チョクセツ</t>
    </rPh>
    <rPh sb="4" eb="6">
      <t>チンギン</t>
    </rPh>
    <phoneticPr fontId="2"/>
  </si>
  <si>
    <t>円（間接賃金）であった。</t>
    <rPh sb="0" eb="1">
      <t>エン</t>
    </rPh>
    <rPh sb="2" eb="4">
      <t>カンセツ</t>
    </rPh>
    <rPh sb="4" eb="6">
      <t>チンギン</t>
    </rPh>
    <phoneticPr fontId="2"/>
  </si>
  <si>
    <t>個を掛けで購入した。</t>
    <rPh sb="0" eb="1">
      <t>コ</t>
    </rPh>
    <rPh sb="2" eb="3">
      <t>カ</t>
    </rPh>
    <rPh sb="5" eb="7">
      <t>コウニュウ</t>
    </rPh>
    <phoneticPr fontId="2"/>
  </si>
  <si>
    <t>月末の材料棚卸高は</t>
    <rPh sb="0" eb="2">
      <t>ゲツマツ</t>
    </rPh>
    <rPh sb="3" eb="5">
      <t>ザイリョウ</t>
    </rPh>
    <rPh sb="5" eb="7">
      <t>タナオロシ</t>
    </rPh>
    <rPh sb="7" eb="8">
      <t>ダカ</t>
    </rPh>
    <phoneticPr fontId="2"/>
  </si>
  <si>
    <t>【使用できる勘定科目】
現金　　仕掛品　　製品　　材料　　買掛金　　製造間接費　　賃金　　減価償却累計額　　未払賃金　　発送費
預り金</t>
    <rPh sb="1" eb="3">
      <t>シヨウ</t>
    </rPh>
    <rPh sb="6" eb="8">
      <t>カンジョウ</t>
    </rPh>
    <rPh sb="8" eb="10">
      <t>カモク</t>
    </rPh>
    <rPh sb="12" eb="14">
      <t>ゲンキン</t>
    </rPh>
    <rPh sb="16" eb="18">
      <t>シカカリ</t>
    </rPh>
    <rPh sb="18" eb="19">
      <t>ヒン</t>
    </rPh>
    <rPh sb="21" eb="23">
      <t>セイヒン</t>
    </rPh>
    <rPh sb="25" eb="27">
      <t>ザイリョウ</t>
    </rPh>
    <rPh sb="29" eb="32">
      <t>カイカケキン</t>
    </rPh>
    <rPh sb="34" eb="36">
      <t>セイゾウ</t>
    </rPh>
    <rPh sb="36" eb="38">
      <t>カンセツ</t>
    </rPh>
    <rPh sb="38" eb="39">
      <t>ヒ</t>
    </rPh>
    <rPh sb="41" eb="43">
      <t>チンギン</t>
    </rPh>
    <rPh sb="45" eb="47">
      <t>ゲンカ</t>
    </rPh>
    <rPh sb="47" eb="49">
      <t>ショウキャク</t>
    </rPh>
    <rPh sb="49" eb="52">
      <t>ルイケイガク</t>
    </rPh>
    <rPh sb="54" eb="56">
      <t>ミバラ</t>
    </rPh>
    <rPh sb="56" eb="58">
      <t>チンギン</t>
    </rPh>
    <rPh sb="60" eb="62">
      <t>ハッソウ</t>
    </rPh>
    <rPh sb="62" eb="63">
      <t>ヒ</t>
    </rPh>
    <rPh sb="64" eb="65">
      <t>アズカ</t>
    </rPh>
    <rPh sb="66" eb="67">
      <t>キン</t>
    </rPh>
    <phoneticPr fontId="2"/>
  </si>
  <si>
    <t>当月未払分の賃金を見越し計上した。（金額は各自推定）</t>
    <rPh sb="0" eb="2">
      <t>トウゲツ</t>
    </rPh>
    <rPh sb="2" eb="4">
      <t>ミバラ</t>
    </rPh>
    <rPh sb="4" eb="5">
      <t>ブン</t>
    </rPh>
    <rPh sb="6" eb="8">
      <t>チンギン</t>
    </rPh>
    <rPh sb="9" eb="11">
      <t>ミコ</t>
    </rPh>
    <rPh sb="12" eb="14">
      <t>ケイジョウ</t>
    </rPh>
    <rPh sb="18" eb="20">
      <t>キンガク</t>
    </rPh>
    <rPh sb="21" eb="23">
      <t>カクジ</t>
    </rPh>
    <rPh sb="23" eb="25">
      <t>スイテイ</t>
    </rPh>
    <phoneticPr fontId="2"/>
  </si>
  <si>
    <t>製造間接費を全額仕掛品に実際配賦した。（金額は各自推定）</t>
    <rPh sb="0" eb="2">
      <t>セイゾウ</t>
    </rPh>
    <rPh sb="2" eb="4">
      <t>カンセツ</t>
    </rPh>
    <rPh sb="4" eb="5">
      <t>ヒ</t>
    </rPh>
    <rPh sb="6" eb="8">
      <t>ゼンガク</t>
    </rPh>
    <rPh sb="8" eb="10">
      <t>シカカリ</t>
    </rPh>
    <rPh sb="10" eb="11">
      <t>ヒン</t>
    </rPh>
    <rPh sb="12" eb="14">
      <t>ジッサイ</t>
    </rPh>
    <rPh sb="14" eb="16">
      <t>ハイフ</t>
    </rPh>
    <rPh sb="20" eb="22">
      <t>キンガク</t>
    </rPh>
    <rPh sb="23" eb="25">
      <t>カクジ</t>
    </rPh>
    <rPh sb="25" eb="27">
      <t>スイテイ</t>
    </rPh>
    <phoneticPr fontId="2"/>
  </si>
  <si>
    <t>借方科目</t>
    <rPh sb="0" eb="2">
      <t>カリカタ</t>
    </rPh>
    <rPh sb="2" eb="4">
      <t>カモク</t>
    </rPh>
    <phoneticPr fontId="2"/>
  </si>
  <si>
    <t>金額</t>
    <rPh sb="0" eb="2">
      <t>キンガク</t>
    </rPh>
    <phoneticPr fontId="2"/>
  </si>
  <si>
    <t>貸方科目</t>
    <rPh sb="0" eb="2">
      <t>カシカタ</t>
    </rPh>
    <rPh sb="2" eb="4">
      <t>カモク</t>
    </rPh>
    <phoneticPr fontId="2"/>
  </si>
  <si>
    <t>買掛金</t>
    <rPh sb="0" eb="3">
      <t>カイカケキン</t>
    </rPh>
    <phoneticPr fontId="2"/>
  </si>
  <si>
    <t>仕掛品</t>
    <rPh sb="0" eb="2">
      <t>シカカリ</t>
    </rPh>
    <rPh sb="2" eb="3">
      <t>ヒン</t>
    </rPh>
    <phoneticPr fontId="2"/>
  </si>
  <si>
    <t>製造間接費</t>
    <rPh sb="0" eb="2">
      <t>セイゾウ</t>
    </rPh>
    <rPh sb="2" eb="4">
      <t>カンセツ</t>
    </rPh>
    <rPh sb="4" eb="5">
      <t>ヒ</t>
    </rPh>
    <phoneticPr fontId="2"/>
  </si>
  <si>
    <t>未払賃金</t>
    <rPh sb="0" eb="2">
      <t>ミバラ</t>
    </rPh>
    <rPh sb="2" eb="4">
      <t>チンギン</t>
    </rPh>
    <phoneticPr fontId="2"/>
  </si>
  <si>
    <t>賃金</t>
    <rPh sb="0" eb="2">
      <t>チンギン</t>
    </rPh>
    <phoneticPr fontId="2"/>
  </si>
  <si>
    <t>現金</t>
    <rPh sb="0" eb="2">
      <t>ゲンキン</t>
    </rPh>
    <phoneticPr fontId="2"/>
  </si>
  <si>
    <t>預り金</t>
    <rPh sb="0" eb="1">
      <t>アズカ</t>
    </rPh>
    <rPh sb="2" eb="3">
      <t>キン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</si>
  <si>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</si>
  <si>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製品</t>
    <rPh sb="0" eb="2">
      <t>セイヒン</t>
    </rPh>
    <phoneticPr fontId="2"/>
  </si>
  <si>
    <t>当月製造費用</t>
    <rPh sb="0" eb="2">
      <t>トウゲツ</t>
    </rPh>
    <rPh sb="2" eb="4">
      <t>セイゾウ</t>
    </rPh>
    <rPh sb="4" eb="6">
      <t>ヒヨウ</t>
    </rPh>
    <phoneticPr fontId="2"/>
  </si>
  <si>
    <t>※当月製造費用</t>
    <rPh sb="1" eb="3">
      <t>トウゲツ</t>
    </rPh>
    <rPh sb="3" eb="5">
      <t>セイゾウ</t>
    </rPh>
    <rPh sb="5" eb="7">
      <t>ヒヨウ</t>
    </rPh>
    <phoneticPr fontId="2"/>
  </si>
  <si>
    <t>解答</t>
    <rPh sb="0" eb="2">
      <t>カイトウ</t>
    </rPh>
    <phoneticPr fontId="2"/>
  </si>
  <si>
    <t>問題１　次の一連の仕訳をしなさい。ただし、材料の月初有高はなかった。</t>
    <rPh sb="0" eb="2">
      <t>モンダイ</t>
    </rPh>
    <rPh sb="4" eb="5">
      <t>ツギ</t>
    </rPh>
    <rPh sb="6" eb="8">
      <t>イチレン</t>
    </rPh>
    <rPh sb="9" eb="11">
      <t>シワケ</t>
    </rPh>
    <rPh sb="21" eb="23">
      <t>ザイリョウ</t>
    </rPh>
    <rPh sb="24" eb="26">
      <t>ゲッショ</t>
    </rPh>
    <rPh sb="26" eb="28">
      <t>アリダカ</t>
    </rPh>
    <phoneticPr fontId="2"/>
  </si>
  <si>
    <t>問題２　次の一連の仕訳をしなさい。ただし、材料の月初有高はなかった。</t>
    <rPh sb="0" eb="2">
      <t>モンダイ</t>
    </rPh>
    <rPh sb="4" eb="5">
      <t>ツギ</t>
    </rPh>
    <rPh sb="6" eb="8">
      <t>イチレン</t>
    </rPh>
    <rPh sb="9" eb="11">
      <t>シワケ</t>
    </rPh>
    <rPh sb="21" eb="23">
      <t>ザイリョウ</t>
    </rPh>
    <rPh sb="24" eb="26">
      <t>ゲッショ</t>
    </rPh>
    <rPh sb="26" eb="28">
      <t>アリダカ</t>
    </rPh>
    <phoneticPr fontId="2"/>
  </si>
  <si>
    <t>未成工事支出金</t>
    <phoneticPr fontId="2"/>
  </si>
  <si>
    <t>未成工事支出金</t>
    <phoneticPr fontId="2"/>
  </si>
  <si>
    <t>月初未成工事支出金</t>
    <rPh sb="0" eb="2">
      <t>ゲッショ</t>
    </rPh>
    <phoneticPr fontId="2"/>
  </si>
  <si>
    <t>月末未成工事支出金</t>
    <rPh sb="0" eb="2">
      <t>ゲツマツ</t>
    </rPh>
    <phoneticPr fontId="2"/>
  </si>
  <si>
    <t>【使用できる勘定科目】
現金　　未成工事支出金　　製品　　材料　　買掛金　　工事間接費　　賃金　　減価償却累計額　　未払賃金　　発送費
預り金</t>
    <rPh sb="1" eb="3">
      <t>シヨウ</t>
    </rPh>
    <rPh sb="6" eb="8">
      <t>カンジョウ</t>
    </rPh>
    <rPh sb="8" eb="10">
      <t>カモク</t>
    </rPh>
    <rPh sb="12" eb="14">
      <t>ゲンキン</t>
    </rPh>
    <rPh sb="25" eb="27">
      <t>セイヒン</t>
    </rPh>
    <rPh sb="29" eb="31">
      <t>ザイリョウ</t>
    </rPh>
    <rPh sb="33" eb="36">
      <t>カイカケキン</t>
    </rPh>
    <rPh sb="45" eb="47">
      <t>チンギン</t>
    </rPh>
    <rPh sb="49" eb="51">
      <t>ゲンカ</t>
    </rPh>
    <rPh sb="51" eb="53">
      <t>ショウキャク</t>
    </rPh>
    <rPh sb="53" eb="56">
      <t>ルイケイガク</t>
    </rPh>
    <rPh sb="58" eb="60">
      <t>ミバラ</t>
    </rPh>
    <rPh sb="60" eb="62">
      <t>チンギン</t>
    </rPh>
    <rPh sb="64" eb="66">
      <t>ハッソウ</t>
    </rPh>
    <rPh sb="66" eb="67">
      <t>ヒ</t>
    </rPh>
    <rPh sb="68" eb="69">
      <t>アズカ</t>
    </rPh>
    <rPh sb="70" eb="71">
      <t>キン</t>
    </rPh>
    <phoneticPr fontId="2"/>
  </si>
  <si>
    <t>工事間接費</t>
  </si>
  <si>
    <t>工事間接費を全額未成工事支出金に実際配賦した。（金額は各自推定）</t>
    <rPh sb="6" eb="8">
      <t>ゼンガク</t>
    </rPh>
    <rPh sb="16" eb="18">
      <t>ジッサイ</t>
    </rPh>
    <rPh sb="18" eb="20">
      <t>ハイフ</t>
    </rPh>
    <rPh sb="24" eb="26">
      <t>キンガク</t>
    </rPh>
    <rPh sb="27" eb="29">
      <t>カクジ</t>
    </rPh>
    <rPh sb="29" eb="31">
      <t>スイテイ</t>
    </rPh>
    <phoneticPr fontId="2"/>
  </si>
  <si>
    <t>当月の完成工事額を計上した。金額については下の資料をもとに各自推定すること。</t>
    <rPh sb="0" eb="2">
      <t>トウゲツ</t>
    </rPh>
    <rPh sb="3" eb="5">
      <t>カンセイ</t>
    </rPh>
    <rPh sb="5" eb="7">
      <t>コウジ</t>
    </rPh>
    <rPh sb="7" eb="8">
      <t>ガク</t>
    </rPh>
    <rPh sb="9" eb="11">
      <t>ケイジョウ</t>
    </rPh>
    <rPh sb="14" eb="16">
      <t>キンガク</t>
    </rPh>
    <rPh sb="21" eb="22">
      <t>シタ</t>
    </rPh>
    <rPh sb="23" eb="25">
      <t>シリョウ</t>
    </rPh>
    <rPh sb="29" eb="31">
      <t>カクジ</t>
    </rPh>
    <rPh sb="31" eb="33">
      <t>スイテイ</t>
    </rPh>
    <phoneticPr fontId="2"/>
  </si>
  <si>
    <t>当月工事高</t>
    <rPh sb="0" eb="2">
      <t>トウゲツ</t>
    </rPh>
    <rPh sb="2" eb="4">
      <t>コウジ</t>
    </rPh>
    <rPh sb="4" eb="5">
      <t>ダカ</t>
    </rPh>
    <phoneticPr fontId="2"/>
  </si>
  <si>
    <t>完成工事原価</t>
    <rPh sb="0" eb="2">
      <t>カンセイ</t>
    </rPh>
    <rPh sb="2" eb="4">
      <t>コウジ</t>
    </rPh>
    <rPh sb="4" eb="6">
      <t>ゲンカ</t>
    </rPh>
    <phoneticPr fontId="2"/>
  </si>
  <si>
    <t>工事間接費</t>
    <phoneticPr fontId="2"/>
  </si>
  <si>
    <t>工事間接費</t>
    <phoneticPr fontId="2"/>
  </si>
  <si>
    <t>工事間接費</t>
    <phoneticPr fontId="2"/>
  </si>
  <si>
    <t>未成工事支出金</t>
    <phoneticPr fontId="2"/>
  </si>
  <si>
    <t>※当月工事高</t>
    <rPh sb="1" eb="3">
      <t>トウゲツ</t>
    </rPh>
    <rPh sb="3" eb="5">
      <t>コウジ</t>
    </rPh>
    <rPh sb="5" eb="6">
      <t>ダカ</t>
    </rPh>
    <phoneticPr fontId="2"/>
  </si>
  <si>
    <t>未成工事支出金</t>
    <phoneticPr fontId="2"/>
  </si>
  <si>
    <t>工事間接費</t>
    <phoneticPr fontId="2"/>
  </si>
  <si>
    <t>※当月工事高</t>
    <phoneticPr fontId="2"/>
  </si>
  <si>
    <t>当月工事高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</si>
</sst>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/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7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left" vertical="center"/>
    </xf>
    <xf numFmtId="0" fontId="0" fillId="0" borderId="0" xfId="0" applyAlignment="1">
      <alignment horizontal="left" vertical="top"/>
    </xf>
    <xf numFmtId="38" fontId="0" fillId="0" borderId="0" xfId="1" applyFont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38" fontId="0" fillId="0" borderId="0" xfId="1" applyFont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top"/>
    </xf>
    <xf numFmtId="38" fontId="0" fillId="0" borderId="7" xfId="1" applyFont="1" applyBorder="1" applyAlignment="1">
      <alignment horizontal="center" vertical="top"/>
    </xf>
    <xf numFmtId="38" fontId="0" fillId="0" borderId="9" xfId="1" applyFont="1" applyBorder="1" applyAlignment="1">
      <alignment horizontal="center" vertical="top"/>
    </xf>
    <xf numFmtId="38" fontId="0" fillId="0" borderId="8" xfId="1" applyFont="1" applyBorder="1" applyAlignment="1">
      <alignment horizontal="center" vertical="top"/>
    </xf>
    <xf numFmtId="38" fontId="0" fillId="0" borderId="5" xfId="1" applyFont="1" applyBorder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top"/>
    </xf>
    <xf numFmtId="38" fontId="0" fillId="0" borderId="7" xfId="1" applyFont="1" applyBorder="1" applyAlignment="1">
      <alignment horizontal="right" vertical="top"/>
    </xf>
    <xf numFmtId="38" fontId="0" fillId="0" borderId="5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B1" workbookViewId="0">
      <selection activeCell="K4" sqref="K4:K22"/>
    </sheetView>
  </sheetViews>
  <sheetFormatPr defaultRowHeight="13.5" x14ac:dyDescent="0.15"/>
  <cols>
    <col min="1" max="1" width="18.875" customWidth="1"/>
    <col min="2" max="2" width="7.875" bestFit="1" customWidth="1"/>
    <col min="3" max="3" width="3.5" bestFit="1" customWidth="1"/>
    <col min="4" max="4" width="17.25" customWidth="1"/>
    <col min="5" max="5" width="6.875" bestFit="1" customWidth="1"/>
    <col min="8" max="8" width="18.375" customWidth="1"/>
    <col min="9" max="9" width="13" style="1" bestFit="1" customWidth="1"/>
    <col min="10" max="10" width="9" style="1"/>
    <col min="11" max="11" width="15.125" style="1" bestFit="1" customWidth="1"/>
    <col min="12" max="12" width="9" style="1"/>
  </cols>
  <sheetData>
    <row r="1" spans="1:12" ht="31.5" customHeight="1" x14ac:dyDescent="0.15">
      <c r="A1" s="14" t="s">
        <v>41</v>
      </c>
      <c r="B1" s="14"/>
      <c r="C1" s="14"/>
      <c r="D1" s="14"/>
      <c r="E1" s="14"/>
      <c r="F1" s="14"/>
      <c r="G1" s="14"/>
      <c r="H1" s="14"/>
    </row>
    <row r="2" spans="1:12" ht="42" customHeight="1" x14ac:dyDescent="0.15">
      <c r="A2" s="16" t="s">
        <v>23</v>
      </c>
      <c r="B2" s="17"/>
      <c r="C2" s="17"/>
      <c r="D2" s="17"/>
      <c r="E2" s="17"/>
      <c r="F2" s="17"/>
      <c r="G2" s="17"/>
      <c r="H2" s="18"/>
      <c r="I2" s="20" t="s">
        <v>40</v>
      </c>
      <c r="J2" s="19"/>
      <c r="K2" s="19"/>
      <c r="L2" s="19"/>
    </row>
    <row r="3" spans="1:12" ht="33.75" customHeight="1" thickBot="1" x14ac:dyDescent="0.2">
      <c r="A3" s="2" t="s">
        <v>2</v>
      </c>
      <c r="B3" s="2">
        <v>8000</v>
      </c>
      <c r="C3" s="2" t="s">
        <v>1</v>
      </c>
      <c r="D3" s="2">
        <v>100</v>
      </c>
      <c r="E3" s="15" t="s">
        <v>21</v>
      </c>
      <c r="F3" s="15"/>
      <c r="G3" s="15"/>
      <c r="H3" s="15"/>
      <c r="I3" s="36" t="s">
        <v>26</v>
      </c>
      <c r="J3" s="37" t="s">
        <v>27</v>
      </c>
      <c r="K3" s="36" t="s">
        <v>28</v>
      </c>
      <c r="L3" s="36" t="s">
        <v>27</v>
      </c>
    </row>
    <row r="4" spans="1:12" ht="18" customHeight="1" thickTop="1" x14ac:dyDescent="0.15">
      <c r="A4" s="1" t="s">
        <v>3</v>
      </c>
      <c r="B4" s="1">
        <v>20000</v>
      </c>
      <c r="C4" s="1" t="s">
        <v>1</v>
      </c>
      <c r="D4" s="13" t="s">
        <v>4</v>
      </c>
      <c r="E4" s="13"/>
      <c r="F4" s="13"/>
      <c r="G4" s="13"/>
      <c r="H4" s="1"/>
      <c r="I4" s="21" t="s">
        <v>0</v>
      </c>
      <c r="J4" s="23">
        <f>B3*D3+B4</f>
        <v>820000</v>
      </c>
      <c r="K4" s="26" t="s">
        <v>29</v>
      </c>
      <c r="L4" s="7">
        <f>B3*D3</f>
        <v>800000</v>
      </c>
    </row>
    <row r="5" spans="1:12" ht="18" customHeight="1" x14ac:dyDescent="0.15">
      <c r="A5" s="1"/>
      <c r="B5" s="1"/>
      <c r="C5" s="1"/>
      <c r="D5" s="1"/>
      <c r="E5" s="1"/>
      <c r="F5" s="1"/>
      <c r="G5" s="1"/>
      <c r="H5" s="1"/>
      <c r="I5" s="22"/>
      <c r="J5" s="24"/>
      <c r="K5" s="11" t="s">
        <v>34</v>
      </c>
      <c r="L5" s="5">
        <f>B4</f>
        <v>20000</v>
      </c>
    </row>
    <row r="6" spans="1:12" ht="18" customHeight="1" x14ac:dyDescent="0.15">
      <c r="A6" s="13" t="s">
        <v>5</v>
      </c>
      <c r="B6" s="13"/>
      <c r="C6" s="13"/>
      <c r="D6" s="13"/>
      <c r="E6" s="13"/>
      <c r="F6" s="13"/>
      <c r="G6" s="13"/>
      <c r="H6" s="13"/>
      <c r="I6" s="27" t="s">
        <v>30</v>
      </c>
      <c r="J6" s="4">
        <f>J4/100*60</f>
        <v>492000</v>
      </c>
      <c r="K6" s="25" t="s">
        <v>0</v>
      </c>
      <c r="L6" s="25">
        <f>J6+J7</f>
        <v>656000</v>
      </c>
    </row>
    <row r="7" spans="1:12" ht="18" customHeight="1" x14ac:dyDescent="0.15">
      <c r="A7" s="1"/>
      <c r="B7" s="1"/>
      <c r="C7" s="1"/>
      <c r="D7" s="1"/>
      <c r="E7" s="1"/>
      <c r="F7" s="1"/>
      <c r="G7" s="1"/>
      <c r="H7" s="1"/>
      <c r="I7" s="11" t="s">
        <v>31</v>
      </c>
      <c r="J7" s="6">
        <f>J4/100*20</f>
        <v>164000</v>
      </c>
      <c r="K7" s="22"/>
      <c r="L7" s="22"/>
    </row>
    <row r="8" spans="1:12" ht="18" customHeight="1" x14ac:dyDescent="0.15">
      <c r="A8" s="1" t="s">
        <v>22</v>
      </c>
      <c r="B8" s="1">
        <v>18</v>
      </c>
      <c r="C8" s="13" t="s">
        <v>6</v>
      </c>
      <c r="D8" s="13"/>
      <c r="E8" s="13"/>
      <c r="F8" s="13"/>
      <c r="G8" s="13"/>
      <c r="H8" s="13"/>
      <c r="I8" s="27" t="s">
        <v>31</v>
      </c>
      <c r="J8" s="4">
        <f>J4/100*(20-B8)</f>
        <v>16400</v>
      </c>
      <c r="K8" s="27" t="s">
        <v>0</v>
      </c>
      <c r="L8" s="3">
        <f>J8</f>
        <v>16400</v>
      </c>
    </row>
    <row r="9" spans="1:12" ht="18" customHeight="1" x14ac:dyDescent="0.15">
      <c r="A9" s="1"/>
      <c r="B9" s="1"/>
      <c r="C9" s="1"/>
      <c r="D9" s="1"/>
      <c r="E9" s="1"/>
      <c r="F9" s="1"/>
      <c r="G9" s="1"/>
      <c r="H9" s="1"/>
      <c r="I9" s="11"/>
      <c r="J9" s="6"/>
      <c r="K9" s="11"/>
      <c r="L9" s="5"/>
    </row>
    <row r="10" spans="1:12" ht="18" customHeight="1" x14ac:dyDescent="0.15">
      <c r="A10" s="1" t="s">
        <v>7</v>
      </c>
      <c r="B10" s="1">
        <v>60000</v>
      </c>
      <c r="C10" s="1" t="s">
        <v>1</v>
      </c>
      <c r="D10" s="1" t="s">
        <v>8</v>
      </c>
      <c r="E10" s="1"/>
      <c r="F10" s="1"/>
      <c r="G10" s="1"/>
      <c r="H10" s="1"/>
      <c r="I10" s="26" t="s">
        <v>32</v>
      </c>
      <c r="J10" s="8">
        <f>B10</f>
        <v>60000</v>
      </c>
      <c r="K10" s="12" t="s">
        <v>33</v>
      </c>
      <c r="L10" s="1">
        <f>J10</f>
        <v>60000</v>
      </c>
    </row>
    <row r="11" spans="1:12" ht="18" customHeight="1" x14ac:dyDescent="0.15">
      <c r="A11" s="1"/>
      <c r="B11" s="1"/>
      <c r="C11" s="1"/>
      <c r="D11" s="1"/>
      <c r="E11" s="1"/>
      <c r="F11" s="1"/>
      <c r="G11" s="1"/>
      <c r="H11" s="1"/>
      <c r="I11" s="11"/>
      <c r="J11" s="6"/>
      <c r="K11" s="11"/>
      <c r="L11" s="5"/>
    </row>
    <row r="12" spans="1:12" ht="18" customHeight="1" x14ac:dyDescent="0.15">
      <c r="A12" s="1" t="s">
        <v>9</v>
      </c>
      <c r="B12" s="1">
        <v>240000</v>
      </c>
      <c r="C12" s="1" t="s">
        <v>1</v>
      </c>
      <c r="D12" s="1" t="s">
        <v>10</v>
      </c>
      <c r="E12" s="1">
        <v>30000</v>
      </c>
      <c r="F12" s="13" t="s">
        <v>11</v>
      </c>
      <c r="G12" s="13"/>
      <c r="H12" s="13"/>
      <c r="I12" s="26" t="s">
        <v>33</v>
      </c>
      <c r="J12" s="8">
        <f>B12</f>
        <v>240000</v>
      </c>
      <c r="K12" s="12" t="s">
        <v>34</v>
      </c>
      <c r="L12" s="1">
        <f>J12-L13</f>
        <v>210000</v>
      </c>
    </row>
    <row r="13" spans="1:12" ht="18" customHeight="1" x14ac:dyDescent="0.15">
      <c r="A13" s="1"/>
      <c r="B13" s="1"/>
      <c r="C13" s="1"/>
      <c r="D13" s="1"/>
      <c r="E13" s="1"/>
      <c r="F13" s="1"/>
      <c r="G13" s="1"/>
      <c r="H13" s="1"/>
      <c r="I13" s="11"/>
      <c r="J13" s="6"/>
      <c r="K13" s="11" t="s">
        <v>35</v>
      </c>
      <c r="L13" s="5">
        <f>E12</f>
        <v>30000</v>
      </c>
    </row>
    <row r="14" spans="1:12" ht="18" customHeight="1" x14ac:dyDescent="0.15">
      <c r="A14" s="1" t="s">
        <v>12</v>
      </c>
      <c r="B14" s="1">
        <v>250000</v>
      </c>
      <c r="C14" s="1"/>
      <c r="D14" s="1" t="s">
        <v>19</v>
      </c>
      <c r="E14" s="1">
        <v>10000</v>
      </c>
      <c r="F14" s="1" t="s">
        <v>20</v>
      </c>
      <c r="G14" s="1"/>
      <c r="H14" s="1"/>
      <c r="I14" s="26" t="s">
        <v>30</v>
      </c>
      <c r="J14" s="8">
        <f>B14</f>
        <v>250000</v>
      </c>
      <c r="K14" s="12" t="s">
        <v>33</v>
      </c>
      <c r="L14" s="1">
        <f>J14+J15</f>
        <v>260000</v>
      </c>
    </row>
    <row r="15" spans="1:12" ht="18" customHeight="1" x14ac:dyDescent="0.15">
      <c r="A15" s="1"/>
      <c r="B15" s="1"/>
      <c r="C15" s="1"/>
      <c r="D15" s="1"/>
      <c r="E15" s="1"/>
      <c r="F15" s="1"/>
      <c r="G15" s="1"/>
      <c r="H15" s="1"/>
      <c r="I15" s="11" t="s">
        <v>31</v>
      </c>
      <c r="J15" s="6">
        <f>E14</f>
        <v>10000</v>
      </c>
      <c r="K15" s="11"/>
      <c r="L15" s="5"/>
    </row>
    <row r="16" spans="1:12" ht="18" customHeight="1" x14ac:dyDescent="0.15">
      <c r="A16" s="13" t="s">
        <v>24</v>
      </c>
      <c r="B16" s="13"/>
      <c r="C16" s="13"/>
      <c r="D16" s="13"/>
      <c r="E16" s="13"/>
      <c r="F16" s="13"/>
      <c r="G16" s="13"/>
      <c r="H16" s="13"/>
      <c r="I16" s="26" t="s">
        <v>33</v>
      </c>
      <c r="J16" s="8">
        <f>L10+L14-J12</f>
        <v>80000</v>
      </c>
      <c r="K16" s="12" t="s">
        <v>32</v>
      </c>
      <c r="L16" s="1">
        <f>J16</f>
        <v>80000</v>
      </c>
    </row>
    <row r="17" spans="1:12" ht="18" customHeight="1" x14ac:dyDescent="0.15">
      <c r="A17" s="1"/>
      <c r="B17" s="1"/>
      <c r="C17" s="1"/>
      <c r="D17" s="1"/>
      <c r="E17" s="1"/>
      <c r="F17" s="1"/>
      <c r="G17" s="1"/>
      <c r="H17" s="1"/>
      <c r="I17" s="11"/>
      <c r="J17" s="6"/>
      <c r="K17" s="11"/>
      <c r="L17" s="5"/>
    </row>
    <row r="18" spans="1:12" ht="18" customHeight="1" x14ac:dyDescent="0.15">
      <c r="A18" s="1" t="s">
        <v>13</v>
      </c>
      <c r="B18" s="1">
        <v>660000</v>
      </c>
      <c r="C18" s="1" t="s">
        <v>1</v>
      </c>
      <c r="D18" s="13" t="s">
        <v>14</v>
      </c>
      <c r="E18" s="13"/>
      <c r="F18" s="13"/>
      <c r="G18" s="13"/>
      <c r="H18" s="13"/>
      <c r="I18" s="26" t="s">
        <v>31</v>
      </c>
      <c r="J18" s="8">
        <f>B18/12</f>
        <v>55000</v>
      </c>
      <c r="K18" s="12" t="s">
        <v>36</v>
      </c>
      <c r="L18" s="1">
        <f>J18</f>
        <v>55000</v>
      </c>
    </row>
    <row r="19" spans="1:12" ht="18" customHeight="1" x14ac:dyDescent="0.15">
      <c r="A19" s="1"/>
      <c r="B19" s="1"/>
      <c r="C19" s="1"/>
      <c r="D19" s="1"/>
      <c r="E19" s="1"/>
      <c r="F19" s="1"/>
      <c r="G19" s="1"/>
      <c r="H19" s="1"/>
      <c r="I19" s="11"/>
      <c r="J19" s="6"/>
      <c r="K19" s="11"/>
      <c r="L19" s="5"/>
    </row>
    <row r="20" spans="1:12" ht="18" customHeight="1" x14ac:dyDescent="0.15">
      <c r="A20" s="13" t="s">
        <v>25</v>
      </c>
      <c r="B20" s="13"/>
      <c r="C20" s="13"/>
      <c r="D20" s="13"/>
      <c r="E20" s="13"/>
      <c r="F20" s="13"/>
      <c r="G20" s="13"/>
      <c r="H20" s="13"/>
      <c r="I20" s="26" t="s">
        <v>30</v>
      </c>
      <c r="J20" s="8">
        <f>J7+J15+J18+J8</f>
        <v>245400</v>
      </c>
      <c r="K20" s="12" t="s">
        <v>31</v>
      </c>
      <c r="L20" s="1">
        <f>J20</f>
        <v>245400</v>
      </c>
    </row>
    <row r="21" spans="1:12" ht="18" customHeight="1" x14ac:dyDescent="0.15">
      <c r="A21" s="1"/>
      <c r="B21" s="1"/>
      <c r="C21" s="1"/>
      <c r="D21" s="1"/>
      <c r="E21" s="1"/>
      <c r="F21" s="1"/>
      <c r="G21" s="1"/>
      <c r="H21" s="1"/>
      <c r="I21" s="11"/>
      <c r="J21" s="6"/>
      <c r="K21" s="11"/>
      <c r="L21" s="5"/>
    </row>
    <row r="22" spans="1:12" ht="18" customHeight="1" x14ac:dyDescent="0.15">
      <c r="A22" s="13" t="s">
        <v>15</v>
      </c>
      <c r="B22" s="13"/>
      <c r="C22" s="13"/>
      <c r="D22" s="13"/>
      <c r="E22" s="13"/>
      <c r="F22" s="13"/>
      <c r="G22" s="13"/>
      <c r="H22" s="13"/>
      <c r="I22" s="28" t="s">
        <v>37</v>
      </c>
      <c r="J22" s="10">
        <f>B23+K23-B25</f>
        <v>897400</v>
      </c>
      <c r="K22" s="28" t="s">
        <v>30</v>
      </c>
      <c r="L22" s="9">
        <f>J22</f>
        <v>897400</v>
      </c>
    </row>
    <row r="23" spans="1:12" ht="18" customHeight="1" x14ac:dyDescent="0.15">
      <c r="A23" s="1" t="s">
        <v>16</v>
      </c>
      <c r="B23" s="1">
        <v>150000</v>
      </c>
      <c r="C23" s="1"/>
      <c r="D23" s="1"/>
      <c r="E23" s="1"/>
      <c r="F23" s="1"/>
      <c r="G23" s="1"/>
      <c r="H23" s="1"/>
      <c r="I23" s="19" t="s">
        <v>39</v>
      </c>
      <c r="J23" s="19"/>
      <c r="K23" s="1">
        <f>J6+J14+J20</f>
        <v>987400</v>
      </c>
    </row>
    <row r="24" spans="1:12" ht="18" customHeight="1" x14ac:dyDescent="0.15">
      <c r="A24" s="1" t="s">
        <v>38</v>
      </c>
      <c r="B24" s="1" t="s">
        <v>17</v>
      </c>
      <c r="C24" s="1"/>
      <c r="D24" s="1"/>
      <c r="E24" s="1"/>
      <c r="F24" s="1"/>
      <c r="G24" s="1"/>
      <c r="H24" s="1"/>
    </row>
    <row r="25" spans="1:12" ht="18" customHeight="1" x14ac:dyDescent="0.15">
      <c r="A25" s="1" t="s">
        <v>18</v>
      </c>
      <c r="B25" s="1">
        <v>240000</v>
      </c>
      <c r="C25" s="1"/>
      <c r="D25" s="1"/>
      <c r="E25" s="1"/>
      <c r="F25" s="1"/>
      <c r="G25" s="1"/>
      <c r="H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</row>
  </sheetData>
  <mergeCells count="17">
    <mergeCell ref="I23:J23"/>
    <mergeCell ref="I2:L2"/>
    <mergeCell ref="I4:I5"/>
    <mergeCell ref="J4:J5"/>
    <mergeCell ref="K6:K7"/>
    <mergeCell ref="L6:L7"/>
    <mergeCell ref="A22:H22"/>
    <mergeCell ref="A20:H20"/>
    <mergeCell ref="A6:H6"/>
    <mergeCell ref="A1:H1"/>
    <mergeCell ref="A16:H16"/>
    <mergeCell ref="F12:H12"/>
    <mergeCell ref="D4:G4"/>
    <mergeCell ref="E3:H3"/>
    <mergeCell ref="A2:H2"/>
    <mergeCell ref="D18:H18"/>
    <mergeCell ref="C8:H8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B1" workbookViewId="0">
      <selection activeCell="K4" sqref="K4:K22"/>
    </sheetView>
  </sheetViews>
  <sheetFormatPr defaultRowHeight="13.5" x14ac:dyDescent="0.15"/>
  <cols>
    <col min="1" max="1" width="18.875" customWidth="1"/>
    <col min="2" max="2" width="7.875" bestFit="1" customWidth="1"/>
    <col min="3" max="3" width="3.5" bestFit="1" customWidth="1"/>
    <col min="4" max="4" width="17.25" customWidth="1"/>
    <col min="5" max="5" width="6.875" bestFit="1" customWidth="1"/>
    <col min="8" max="8" width="18.375" customWidth="1"/>
    <col min="9" max="9" width="13" style="1" bestFit="1" customWidth="1"/>
    <col min="10" max="10" width="9" style="1"/>
    <col min="11" max="11" width="15.125" style="1" bestFit="1" customWidth="1"/>
    <col min="12" max="12" width="9" style="1"/>
  </cols>
  <sheetData>
    <row r="1" spans="1:12" ht="31.5" customHeight="1" x14ac:dyDescent="0.15">
      <c r="A1" s="14" t="s">
        <v>42</v>
      </c>
      <c r="B1" s="14"/>
      <c r="C1" s="14"/>
      <c r="D1" s="14"/>
      <c r="E1" s="14"/>
      <c r="F1" s="14"/>
      <c r="G1" s="14"/>
      <c r="H1" s="14"/>
    </row>
    <row r="2" spans="1:12" ht="42" customHeight="1" x14ac:dyDescent="0.15">
      <c r="A2" s="16" t="s">
        <v>23</v>
      </c>
      <c r="B2" s="17"/>
      <c r="C2" s="17"/>
      <c r="D2" s="17"/>
      <c r="E2" s="17"/>
      <c r="F2" s="17"/>
      <c r="G2" s="17"/>
      <c r="H2" s="18"/>
      <c r="I2" s="20" t="s">
        <v>40</v>
      </c>
      <c r="J2" s="19"/>
      <c r="K2" s="19"/>
      <c r="L2" s="19"/>
    </row>
    <row r="3" spans="1:12" ht="33.75" customHeight="1" thickBot="1" x14ac:dyDescent="0.2">
      <c r="A3" s="2" t="s">
        <v>2</v>
      </c>
      <c r="B3" s="2">
        <v>12000</v>
      </c>
      <c r="C3" s="2" t="s">
        <v>1</v>
      </c>
      <c r="D3" s="2">
        <v>90</v>
      </c>
      <c r="E3" s="15" t="s">
        <v>21</v>
      </c>
      <c r="F3" s="15"/>
      <c r="G3" s="15"/>
      <c r="H3" s="15"/>
      <c r="I3" s="36" t="s">
        <v>26</v>
      </c>
      <c r="J3" s="37" t="s">
        <v>27</v>
      </c>
      <c r="K3" s="36" t="s">
        <v>28</v>
      </c>
      <c r="L3" s="36" t="s">
        <v>27</v>
      </c>
    </row>
    <row r="4" spans="1:12" ht="18" customHeight="1" thickTop="1" x14ac:dyDescent="0.15">
      <c r="A4" s="1" t="s">
        <v>3</v>
      </c>
      <c r="B4" s="1">
        <v>27000</v>
      </c>
      <c r="C4" s="1" t="s">
        <v>1</v>
      </c>
      <c r="D4" s="13" t="s">
        <v>4</v>
      </c>
      <c r="E4" s="13"/>
      <c r="F4" s="13"/>
      <c r="G4" s="13"/>
      <c r="H4" s="1"/>
      <c r="I4" s="21" t="s">
        <v>0</v>
      </c>
      <c r="J4" s="23">
        <f>B3*D3+B4</f>
        <v>1107000</v>
      </c>
      <c r="K4" s="26" t="s">
        <v>29</v>
      </c>
      <c r="L4" s="7">
        <f>B3*D3</f>
        <v>1080000</v>
      </c>
    </row>
    <row r="5" spans="1:12" ht="18" customHeight="1" x14ac:dyDescent="0.15">
      <c r="A5" s="1"/>
      <c r="B5" s="1"/>
      <c r="C5" s="1"/>
      <c r="D5" s="1"/>
      <c r="E5" s="1"/>
      <c r="F5" s="1"/>
      <c r="G5" s="1"/>
      <c r="H5" s="1"/>
      <c r="I5" s="22"/>
      <c r="J5" s="24"/>
      <c r="K5" s="11" t="s">
        <v>34</v>
      </c>
      <c r="L5" s="5">
        <f>B4</f>
        <v>27000</v>
      </c>
    </row>
    <row r="6" spans="1:12" ht="18" customHeight="1" x14ac:dyDescent="0.15">
      <c r="A6" s="13" t="s">
        <v>5</v>
      </c>
      <c r="B6" s="13"/>
      <c r="C6" s="13"/>
      <c r="D6" s="13"/>
      <c r="E6" s="13"/>
      <c r="F6" s="13"/>
      <c r="G6" s="13"/>
      <c r="H6" s="13"/>
      <c r="I6" s="27" t="s">
        <v>30</v>
      </c>
      <c r="J6" s="4">
        <f>J4/90*60</f>
        <v>738000</v>
      </c>
      <c r="K6" s="25" t="s">
        <v>0</v>
      </c>
      <c r="L6" s="25">
        <f>J6+J7</f>
        <v>984000</v>
      </c>
    </row>
    <row r="7" spans="1:12" ht="18" customHeight="1" x14ac:dyDescent="0.15">
      <c r="A7" s="1"/>
      <c r="B7" s="1"/>
      <c r="C7" s="1"/>
      <c r="D7" s="1"/>
      <c r="E7" s="1"/>
      <c r="F7" s="1"/>
      <c r="G7" s="1"/>
      <c r="H7" s="1"/>
      <c r="I7" s="11" t="s">
        <v>31</v>
      </c>
      <c r="J7" s="6">
        <f>J4/90*20</f>
        <v>246000</v>
      </c>
      <c r="K7" s="22"/>
      <c r="L7" s="22"/>
    </row>
    <row r="8" spans="1:12" ht="18" customHeight="1" x14ac:dyDescent="0.15">
      <c r="A8" s="1" t="s">
        <v>22</v>
      </c>
      <c r="B8" s="1">
        <v>9</v>
      </c>
      <c r="C8" s="13" t="s">
        <v>6</v>
      </c>
      <c r="D8" s="13"/>
      <c r="E8" s="13"/>
      <c r="F8" s="13"/>
      <c r="G8" s="13"/>
      <c r="H8" s="13"/>
      <c r="I8" s="27" t="s">
        <v>31</v>
      </c>
      <c r="J8" s="4">
        <f>J4/D3*(10-B8)</f>
        <v>12300</v>
      </c>
      <c r="K8" s="27" t="s">
        <v>0</v>
      </c>
      <c r="L8" s="3">
        <f>J8</f>
        <v>12300</v>
      </c>
    </row>
    <row r="9" spans="1:12" ht="18" customHeight="1" x14ac:dyDescent="0.15">
      <c r="A9" s="1"/>
      <c r="B9" s="1"/>
      <c r="C9" s="1"/>
      <c r="D9" s="1"/>
      <c r="E9" s="1"/>
      <c r="F9" s="1"/>
      <c r="G9" s="1"/>
      <c r="H9" s="1"/>
      <c r="I9" s="11"/>
      <c r="J9" s="6"/>
      <c r="K9" s="11"/>
      <c r="L9" s="5"/>
    </row>
    <row r="10" spans="1:12" ht="18" customHeight="1" x14ac:dyDescent="0.15">
      <c r="A10" s="1" t="s">
        <v>7</v>
      </c>
      <c r="B10" s="1">
        <v>54000</v>
      </c>
      <c r="C10" s="1" t="s">
        <v>1</v>
      </c>
      <c r="D10" s="1" t="s">
        <v>8</v>
      </c>
      <c r="E10" s="1"/>
      <c r="F10" s="1"/>
      <c r="G10" s="1"/>
      <c r="H10" s="1"/>
      <c r="I10" s="26" t="s">
        <v>32</v>
      </c>
      <c r="J10" s="8">
        <f>B10</f>
        <v>54000</v>
      </c>
      <c r="K10" s="12" t="s">
        <v>33</v>
      </c>
      <c r="L10" s="1">
        <f>J10</f>
        <v>54000</v>
      </c>
    </row>
    <row r="11" spans="1:12" ht="18" customHeight="1" x14ac:dyDescent="0.15">
      <c r="A11" s="1"/>
      <c r="B11" s="1"/>
      <c r="C11" s="1"/>
      <c r="D11" s="1"/>
      <c r="E11" s="1"/>
      <c r="F11" s="1"/>
      <c r="G11" s="1"/>
      <c r="H11" s="1"/>
      <c r="I11" s="11"/>
      <c r="J11" s="6"/>
      <c r="K11" s="11"/>
      <c r="L11" s="5"/>
    </row>
    <row r="12" spans="1:12" ht="18" customHeight="1" x14ac:dyDescent="0.15">
      <c r="A12" s="1" t="s">
        <v>9</v>
      </c>
      <c r="B12" s="1">
        <v>314000</v>
      </c>
      <c r="C12" s="1" t="s">
        <v>1</v>
      </c>
      <c r="D12" s="1" t="s">
        <v>10</v>
      </c>
      <c r="E12" s="1">
        <v>30000</v>
      </c>
      <c r="F12" s="13" t="s">
        <v>11</v>
      </c>
      <c r="G12" s="13"/>
      <c r="H12" s="13"/>
      <c r="I12" s="26" t="s">
        <v>33</v>
      </c>
      <c r="J12" s="8">
        <f>B12</f>
        <v>314000</v>
      </c>
      <c r="K12" s="12" t="s">
        <v>34</v>
      </c>
      <c r="L12" s="1">
        <f>J12-L13</f>
        <v>284000</v>
      </c>
    </row>
    <row r="13" spans="1:12" ht="18" customHeight="1" x14ac:dyDescent="0.15">
      <c r="A13" s="1"/>
      <c r="B13" s="1"/>
      <c r="C13" s="1"/>
      <c r="D13" s="1"/>
      <c r="E13" s="1"/>
      <c r="F13" s="1"/>
      <c r="G13" s="1"/>
      <c r="H13" s="1"/>
      <c r="I13" s="11"/>
      <c r="J13" s="6"/>
      <c r="K13" s="11" t="s">
        <v>35</v>
      </c>
      <c r="L13" s="5">
        <f>E12</f>
        <v>30000</v>
      </c>
    </row>
    <row r="14" spans="1:12" ht="18" customHeight="1" x14ac:dyDescent="0.15">
      <c r="A14" s="1" t="s">
        <v>12</v>
      </c>
      <c r="B14" s="1">
        <v>291000</v>
      </c>
      <c r="C14" s="1"/>
      <c r="D14" s="1" t="s">
        <v>19</v>
      </c>
      <c r="E14" s="1">
        <v>12000</v>
      </c>
      <c r="F14" s="1" t="s">
        <v>20</v>
      </c>
      <c r="G14" s="1"/>
      <c r="H14" s="1"/>
      <c r="I14" s="26" t="s">
        <v>30</v>
      </c>
      <c r="J14" s="8">
        <f>B14</f>
        <v>291000</v>
      </c>
      <c r="K14" s="12" t="s">
        <v>33</v>
      </c>
      <c r="L14" s="1">
        <f>J14+J15</f>
        <v>303000</v>
      </c>
    </row>
    <row r="15" spans="1:12" ht="18" customHeight="1" x14ac:dyDescent="0.15">
      <c r="A15" s="1"/>
      <c r="B15" s="1"/>
      <c r="C15" s="1"/>
      <c r="D15" s="1"/>
      <c r="E15" s="1"/>
      <c r="F15" s="1"/>
      <c r="G15" s="1"/>
      <c r="H15" s="1"/>
      <c r="I15" s="11" t="s">
        <v>31</v>
      </c>
      <c r="J15" s="6">
        <f>E14</f>
        <v>12000</v>
      </c>
      <c r="K15" s="11"/>
      <c r="L15" s="5"/>
    </row>
    <row r="16" spans="1:12" ht="18" customHeight="1" x14ac:dyDescent="0.15">
      <c r="A16" s="13" t="s">
        <v>24</v>
      </c>
      <c r="B16" s="13"/>
      <c r="C16" s="13"/>
      <c r="D16" s="13"/>
      <c r="E16" s="13"/>
      <c r="F16" s="13"/>
      <c r="G16" s="13"/>
      <c r="H16" s="13"/>
      <c r="I16" s="26" t="s">
        <v>33</v>
      </c>
      <c r="J16" s="8">
        <f>L10+L14-J12</f>
        <v>43000</v>
      </c>
      <c r="K16" s="12" t="s">
        <v>32</v>
      </c>
      <c r="L16" s="1">
        <f>J16</f>
        <v>43000</v>
      </c>
    </row>
    <row r="17" spans="1:12" ht="18" customHeight="1" x14ac:dyDescent="0.15">
      <c r="A17" s="1"/>
      <c r="B17" s="1"/>
      <c r="C17" s="1"/>
      <c r="D17" s="1"/>
      <c r="E17" s="1"/>
      <c r="F17" s="1"/>
      <c r="G17" s="1"/>
      <c r="H17" s="1"/>
      <c r="I17" s="11"/>
      <c r="J17" s="6"/>
      <c r="K17" s="11"/>
      <c r="L17" s="5"/>
    </row>
    <row r="18" spans="1:12" ht="18" customHeight="1" x14ac:dyDescent="0.15">
      <c r="A18" s="1" t="s">
        <v>13</v>
      </c>
      <c r="B18" s="1">
        <v>744000</v>
      </c>
      <c r="C18" s="1" t="s">
        <v>1</v>
      </c>
      <c r="D18" s="13" t="s">
        <v>14</v>
      </c>
      <c r="E18" s="13"/>
      <c r="F18" s="13"/>
      <c r="G18" s="13"/>
      <c r="H18" s="13"/>
      <c r="I18" s="26" t="s">
        <v>31</v>
      </c>
      <c r="J18" s="8">
        <f>B18/12</f>
        <v>62000</v>
      </c>
      <c r="K18" s="12" t="s">
        <v>36</v>
      </c>
      <c r="L18" s="1">
        <f>J18</f>
        <v>62000</v>
      </c>
    </row>
    <row r="19" spans="1:12" ht="18" customHeight="1" x14ac:dyDescent="0.15">
      <c r="A19" s="1"/>
      <c r="B19" s="1"/>
      <c r="C19" s="1"/>
      <c r="D19" s="1"/>
      <c r="E19" s="1"/>
      <c r="F19" s="1"/>
      <c r="G19" s="1"/>
      <c r="H19" s="1"/>
      <c r="I19" s="11"/>
      <c r="J19" s="6"/>
      <c r="K19" s="11"/>
      <c r="L19" s="5"/>
    </row>
    <row r="20" spans="1:12" ht="18" customHeight="1" x14ac:dyDescent="0.15">
      <c r="A20" s="13" t="s">
        <v>25</v>
      </c>
      <c r="B20" s="13"/>
      <c r="C20" s="13"/>
      <c r="D20" s="13"/>
      <c r="E20" s="13"/>
      <c r="F20" s="13"/>
      <c r="G20" s="13"/>
      <c r="H20" s="13"/>
      <c r="I20" s="26" t="s">
        <v>30</v>
      </c>
      <c r="J20" s="8">
        <f>J7+J15+J18+J8</f>
        <v>332300</v>
      </c>
      <c r="K20" s="12" t="s">
        <v>31</v>
      </c>
      <c r="L20" s="1">
        <f>J20</f>
        <v>332300</v>
      </c>
    </row>
    <row r="21" spans="1:12" ht="18" customHeight="1" x14ac:dyDescent="0.15">
      <c r="A21" s="1"/>
      <c r="B21" s="1"/>
      <c r="C21" s="1"/>
      <c r="D21" s="1"/>
      <c r="E21" s="1"/>
      <c r="F21" s="1"/>
      <c r="G21" s="1"/>
      <c r="H21" s="1"/>
      <c r="I21" s="11"/>
      <c r="J21" s="6"/>
      <c r="K21" s="11"/>
      <c r="L21" s="5"/>
    </row>
    <row r="22" spans="1:12" ht="18" customHeight="1" x14ac:dyDescent="0.15">
      <c r="A22" s="13" t="s">
        <v>15</v>
      </c>
      <c r="B22" s="13"/>
      <c r="C22" s="13"/>
      <c r="D22" s="13"/>
      <c r="E22" s="13"/>
      <c r="F22" s="13"/>
      <c r="G22" s="13"/>
      <c r="H22" s="13"/>
      <c r="I22" s="28" t="s">
        <v>37</v>
      </c>
      <c r="J22" s="10">
        <f>B23+K23-B25</f>
        <v>1407300</v>
      </c>
      <c r="K22" s="28" t="s">
        <v>30</v>
      </c>
      <c r="L22" s="9">
        <f>J22</f>
        <v>1407300</v>
      </c>
    </row>
    <row r="23" spans="1:12" ht="18" customHeight="1" x14ac:dyDescent="0.15">
      <c r="A23" s="1" t="s">
        <v>16</v>
      </c>
      <c r="B23" s="1">
        <v>241000</v>
      </c>
      <c r="C23" s="1"/>
      <c r="D23" s="1"/>
      <c r="E23" s="1"/>
      <c r="F23" s="1"/>
      <c r="G23" s="1"/>
      <c r="H23" s="1"/>
      <c r="I23" s="19" t="s">
        <v>39</v>
      </c>
      <c r="J23" s="19"/>
      <c r="K23" s="1">
        <f>J6+J14+J20</f>
        <v>1361300</v>
      </c>
    </row>
    <row r="24" spans="1:12" ht="18" customHeight="1" x14ac:dyDescent="0.15">
      <c r="A24" s="1" t="s">
        <v>38</v>
      </c>
      <c r="B24" s="1" t="s">
        <v>17</v>
      </c>
      <c r="C24" s="1"/>
      <c r="D24" s="1"/>
      <c r="E24" s="1"/>
      <c r="F24" s="1"/>
      <c r="G24" s="1"/>
      <c r="H24" s="1"/>
    </row>
    <row r="25" spans="1:12" ht="18" customHeight="1" x14ac:dyDescent="0.15">
      <c r="A25" s="1" t="s">
        <v>18</v>
      </c>
      <c r="B25" s="1">
        <v>195000</v>
      </c>
      <c r="C25" s="1"/>
      <c r="D25" s="1"/>
      <c r="E25" s="1"/>
      <c r="F25" s="1"/>
      <c r="G25" s="1"/>
      <c r="H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</row>
  </sheetData>
  <mergeCells count="17">
    <mergeCell ref="D18:H18"/>
    <mergeCell ref="A20:H20"/>
    <mergeCell ref="A22:H22"/>
    <mergeCell ref="I23:J23"/>
    <mergeCell ref="A6:H6"/>
    <mergeCell ref="K6:K7"/>
    <mergeCell ref="L6:L7"/>
    <mergeCell ref="C8:H8"/>
    <mergeCell ref="F12:H12"/>
    <mergeCell ref="A16:H16"/>
    <mergeCell ref="A1:H1"/>
    <mergeCell ref="A2:H2"/>
    <mergeCell ref="I2:L2"/>
    <mergeCell ref="E3:H3"/>
    <mergeCell ref="D4:G4"/>
    <mergeCell ref="I4:I5"/>
    <mergeCell ref="J4:J5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B1" workbookViewId="0">
      <selection activeCell="L19" sqref="L19"/>
    </sheetView>
  </sheetViews>
  <sheetFormatPr defaultRowHeight="13.5" x14ac:dyDescent="0.15"/>
  <cols>
    <col min="1" max="1" width="18.875" customWidth="1"/>
    <col min="2" max="2" width="7.875" bestFit="1" customWidth="1"/>
    <col min="3" max="3" width="3.5" bestFit="1" customWidth="1"/>
    <col min="4" max="4" width="17.25" customWidth="1"/>
    <col min="5" max="5" width="6.875" bestFit="1" customWidth="1"/>
    <col min="8" max="8" width="18.375" customWidth="1"/>
    <col min="9" max="9" width="13" style="1" bestFit="1" customWidth="1"/>
    <col min="10" max="10" width="9" style="1"/>
    <col min="11" max="11" width="15.125" style="1" bestFit="1" customWidth="1"/>
    <col min="12" max="12" width="9" style="1"/>
  </cols>
  <sheetData>
    <row r="1" spans="1:12" ht="31.5" customHeight="1" x14ac:dyDescent="0.15">
      <c r="A1" s="14" t="s">
        <v>42</v>
      </c>
      <c r="B1" s="14"/>
      <c r="C1" s="14"/>
      <c r="D1" s="14"/>
      <c r="E1" s="14"/>
      <c r="F1" s="14"/>
      <c r="G1" s="14"/>
      <c r="H1" s="14"/>
    </row>
    <row r="2" spans="1:12" ht="42" customHeight="1" x14ac:dyDescent="0.15">
      <c r="A2" s="16" t="s">
        <v>23</v>
      </c>
      <c r="B2" s="17"/>
      <c r="C2" s="17"/>
      <c r="D2" s="17"/>
      <c r="E2" s="17"/>
      <c r="F2" s="17"/>
      <c r="G2" s="17"/>
      <c r="H2" s="18"/>
      <c r="I2" s="20" t="s">
        <v>40</v>
      </c>
      <c r="J2" s="19"/>
      <c r="K2" s="19"/>
      <c r="L2" s="19"/>
    </row>
    <row r="3" spans="1:12" ht="33.75" customHeight="1" thickBot="1" x14ac:dyDescent="0.2">
      <c r="A3" s="2" t="s">
        <v>2</v>
      </c>
      <c r="B3" s="2">
        <v>9000</v>
      </c>
      <c r="C3" s="2" t="s">
        <v>1</v>
      </c>
      <c r="D3" s="2">
        <v>90</v>
      </c>
      <c r="E3" s="15" t="s">
        <v>21</v>
      </c>
      <c r="F3" s="15"/>
      <c r="G3" s="15"/>
      <c r="H3" s="15"/>
      <c r="I3" s="36" t="s">
        <v>26</v>
      </c>
      <c r="J3" s="37" t="s">
        <v>27</v>
      </c>
      <c r="K3" s="36" t="s">
        <v>28</v>
      </c>
      <c r="L3" s="36" t="s">
        <v>27</v>
      </c>
    </row>
    <row r="4" spans="1:12" ht="18" customHeight="1" thickTop="1" x14ac:dyDescent="0.15">
      <c r="A4" s="1" t="s">
        <v>3</v>
      </c>
      <c r="B4" s="1">
        <v>18900</v>
      </c>
      <c r="C4" s="1" t="s">
        <v>1</v>
      </c>
      <c r="D4" s="13" t="s">
        <v>4</v>
      </c>
      <c r="E4" s="13"/>
      <c r="F4" s="13"/>
      <c r="G4" s="13"/>
      <c r="H4" s="1"/>
      <c r="I4" s="21" t="s">
        <v>0</v>
      </c>
      <c r="J4" s="23">
        <f>B3*D3+B4</f>
        <v>828900</v>
      </c>
      <c r="K4" s="26" t="s">
        <v>29</v>
      </c>
      <c r="L4" s="7">
        <f>B3*D3</f>
        <v>810000</v>
      </c>
    </row>
    <row r="5" spans="1:12" ht="18" customHeight="1" x14ac:dyDescent="0.15">
      <c r="A5" s="1"/>
      <c r="B5" s="1"/>
      <c r="C5" s="1"/>
      <c r="D5" s="1"/>
      <c r="E5" s="1"/>
      <c r="F5" s="1"/>
      <c r="G5" s="1"/>
      <c r="H5" s="1"/>
      <c r="I5" s="22"/>
      <c r="J5" s="24"/>
      <c r="K5" s="11" t="s">
        <v>34</v>
      </c>
      <c r="L5" s="5">
        <f>B4</f>
        <v>18900</v>
      </c>
    </row>
    <row r="6" spans="1:12" ht="18" customHeight="1" x14ac:dyDescent="0.15">
      <c r="A6" s="13" t="s">
        <v>5</v>
      </c>
      <c r="B6" s="13"/>
      <c r="C6" s="13"/>
      <c r="D6" s="13"/>
      <c r="E6" s="13"/>
      <c r="F6" s="13"/>
      <c r="G6" s="13"/>
      <c r="H6" s="13"/>
      <c r="I6" s="27" t="s">
        <v>30</v>
      </c>
      <c r="J6" s="4">
        <f>J4/D3*60</f>
        <v>552600</v>
      </c>
      <c r="K6" s="25" t="s">
        <v>0</v>
      </c>
      <c r="L6" s="25">
        <f>J6+J7</f>
        <v>736800</v>
      </c>
    </row>
    <row r="7" spans="1:12" ht="18" customHeight="1" x14ac:dyDescent="0.15">
      <c r="A7" s="1"/>
      <c r="B7" s="1"/>
      <c r="C7" s="1"/>
      <c r="D7" s="1"/>
      <c r="E7" s="1"/>
      <c r="F7" s="1"/>
      <c r="G7" s="1"/>
      <c r="H7" s="1"/>
      <c r="I7" s="11" t="s">
        <v>31</v>
      </c>
      <c r="J7" s="6">
        <f>J4/D3*20</f>
        <v>184200</v>
      </c>
      <c r="K7" s="22"/>
      <c r="L7" s="22"/>
    </row>
    <row r="8" spans="1:12" ht="18" customHeight="1" x14ac:dyDescent="0.15">
      <c r="A8" s="1" t="s">
        <v>22</v>
      </c>
      <c r="B8" s="1">
        <v>8</v>
      </c>
      <c r="C8" s="13" t="s">
        <v>6</v>
      </c>
      <c r="D8" s="13"/>
      <c r="E8" s="13"/>
      <c r="F8" s="13"/>
      <c r="G8" s="13"/>
      <c r="H8" s="13"/>
      <c r="I8" s="27" t="s">
        <v>31</v>
      </c>
      <c r="J8" s="4">
        <f>J4/D3*(10-B8)</f>
        <v>18420</v>
      </c>
      <c r="K8" s="27" t="s">
        <v>0</v>
      </c>
      <c r="L8" s="3">
        <f>J8</f>
        <v>18420</v>
      </c>
    </row>
    <row r="9" spans="1:12" ht="18" customHeight="1" x14ac:dyDescent="0.15">
      <c r="A9" s="1"/>
      <c r="B9" s="1"/>
      <c r="C9" s="1"/>
      <c r="D9" s="1"/>
      <c r="E9" s="1"/>
      <c r="F9" s="1"/>
      <c r="G9" s="1"/>
      <c r="H9" s="1"/>
      <c r="I9" s="11"/>
      <c r="J9" s="6"/>
      <c r="K9" s="11"/>
      <c r="L9" s="5"/>
    </row>
    <row r="10" spans="1:12" ht="18" customHeight="1" x14ac:dyDescent="0.15">
      <c r="A10" s="1" t="s">
        <v>7</v>
      </c>
      <c r="B10" s="1">
        <v>42000</v>
      </c>
      <c r="C10" s="1" t="s">
        <v>1</v>
      </c>
      <c r="D10" s="1" t="s">
        <v>8</v>
      </c>
      <c r="E10" s="1"/>
      <c r="F10" s="1"/>
      <c r="G10" s="1"/>
      <c r="H10" s="1"/>
      <c r="I10" s="26" t="s">
        <v>32</v>
      </c>
      <c r="J10" s="8">
        <f>B10</f>
        <v>42000</v>
      </c>
      <c r="K10" s="12" t="s">
        <v>33</v>
      </c>
      <c r="L10" s="1">
        <f>J10</f>
        <v>42000</v>
      </c>
    </row>
    <row r="11" spans="1:12" ht="18" customHeight="1" x14ac:dyDescent="0.15">
      <c r="A11" s="1"/>
      <c r="B11" s="1"/>
      <c r="C11" s="1"/>
      <c r="D11" s="1"/>
      <c r="E11" s="1"/>
      <c r="F11" s="1"/>
      <c r="G11" s="1"/>
      <c r="H11" s="1"/>
      <c r="I11" s="11"/>
      <c r="J11" s="6"/>
      <c r="K11" s="11"/>
      <c r="L11" s="5"/>
    </row>
    <row r="12" spans="1:12" ht="18" customHeight="1" x14ac:dyDescent="0.15">
      <c r="A12" s="1" t="s">
        <v>9</v>
      </c>
      <c r="B12" s="1">
        <v>265000</v>
      </c>
      <c r="C12" s="1" t="s">
        <v>1</v>
      </c>
      <c r="D12" s="1" t="s">
        <v>10</v>
      </c>
      <c r="E12" s="1">
        <v>25000</v>
      </c>
      <c r="F12" s="13" t="s">
        <v>11</v>
      </c>
      <c r="G12" s="13"/>
      <c r="H12" s="13"/>
      <c r="I12" s="26" t="s">
        <v>33</v>
      </c>
      <c r="J12" s="8">
        <f>B12</f>
        <v>265000</v>
      </c>
      <c r="K12" s="12" t="s">
        <v>34</v>
      </c>
      <c r="L12" s="1">
        <f>J12-L13</f>
        <v>240000</v>
      </c>
    </row>
    <row r="13" spans="1:12" ht="18" customHeight="1" x14ac:dyDescent="0.15">
      <c r="A13" s="1"/>
      <c r="B13" s="1"/>
      <c r="C13" s="1"/>
      <c r="D13" s="1"/>
      <c r="E13" s="1"/>
      <c r="F13" s="1"/>
      <c r="G13" s="1"/>
      <c r="H13" s="1"/>
      <c r="I13" s="11"/>
      <c r="J13" s="6"/>
      <c r="K13" s="11" t="s">
        <v>35</v>
      </c>
      <c r="L13" s="5">
        <f>E12</f>
        <v>25000</v>
      </c>
    </row>
    <row r="14" spans="1:12" ht="18" customHeight="1" x14ac:dyDescent="0.15">
      <c r="A14" s="1" t="s">
        <v>12</v>
      </c>
      <c r="B14" s="1">
        <v>258000</v>
      </c>
      <c r="C14" s="1"/>
      <c r="D14" s="1" t="s">
        <v>19</v>
      </c>
      <c r="E14" s="1">
        <v>23000</v>
      </c>
      <c r="F14" s="1" t="s">
        <v>20</v>
      </c>
      <c r="G14" s="1"/>
      <c r="H14" s="1"/>
      <c r="I14" s="26" t="s">
        <v>30</v>
      </c>
      <c r="J14" s="8">
        <f>B14</f>
        <v>258000</v>
      </c>
      <c r="K14" s="12" t="s">
        <v>33</v>
      </c>
      <c r="L14" s="1">
        <f>J14+J15</f>
        <v>281000</v>
      </c>
    </row>
    <row r="15" spans="1:12" ht="18" customHeight="1" x14ac:dyDescent="0.15">
      <c r="A15" s="1"/>
      <c r="B15" s="1"/>
      <c r="C15" s="1"/>
      <c r="D15" s="1"/>
      <c r="E15" s="1"/>
      <c r="F15" s="1"/>
      <c r="G15" s="1"/>
      <c r="H15" s="1"/>
      <c r="I15" s="11" t="s">
        <v>31</v>
      </c>
      <c r="J15" s="6">
        <f>E14</f>
        <v>23000</v>
      </c>
      <c r="K15" s="11"/>
      <c r="L15" s="5"/>
    </row>
    <row r="16" spans="1:12" ht="18" customHeight="1" x14ac:dyDescent="0.15">
      <c r="A16" s="13" t="s">
        <v>24</v>
      </c>
      <c r="B16" s="13"/>
      <c r="C16" s="13"/>
      <c r="D16" s="13"/>
      <c r="E16" s="13"/>
      <c r="F16" s="13"/>
      <c r="G16" s="13"/>
      <c r="H16" s="13"/>
      <c r="I16" s="26" t="s">
        <v>33</v>
      </c>
      <c r="J16" s="8">
        <f>L10+L14-J12</f>
        <v>58000</v>
      </c>
      <c r="K16" s="12" t="s">
        <v>32</v>
      </c>
      <c r="L16" s="1">
        <f>J16</f>
        <v>58000</v>
      </c>
    </row>
    <row r="17" spans="1:12" ht="18" customHeight="1" x14ac:dyDescent="0.15">
      <c r="A17" s="1"/>
      <c r="B17" s="1"/>
      <c r="C17" s="1"/>
      <c r="D17" s="1"/>
      <c r="E17" s="1"/>
      <c r="F17" s="1"/>
      <c r="G17" s="1"/>
      <c r="H17" s="1"/>
      <c r="I17" s="11"/>
      <c r="J17" s="6"/>
      <c r="K17" s="11"/>
      <c r="L17" s="5"/>
    </row>
    <row r="18" spans="1:12" ht="18" customHeight="1" x14ac:dyDescent="0.15">
      <c r="A18" s="1" t="s">
        <v>13</v>
      </c>
      <c r="B18" s="1">
        <v>876000</v>
      </c>
      <c r="C18" s="1" t="s">
        <v>1</v>
      </c>
      <c r="D18" s="13" t="s">
        <v>14</v>
      </c>
      <c r="E18" s="13"/>
      <c r="F18" s="13"/>
      <c r="G18" s="13"/>
      <c r="H18" s="13"/>
      <c r="I18" s="26" t="s">
        <v>31</v>
      </c>
      <c r="J18" s="8">
        <f>B18/12</f>
        <v>73000</v>
      </c>
      <c r="K18" s="12" t="s">
        <v>36</v>
      </c>
      <c r="L18" s="1">
        <f>J18</f>
        <v>73000</v>
      </c>
    </row>
    <row r="19" spans="1:12" ht="18" customHeight="1" x14ac:dyDescent="0.15">
      <c r="A19" s="1"/>
      <c r="B19" s="1"/>
      <c r="C19" s="1"/>
      <c r="D19" s="1"/>
      <c r="E19" s="1"/>
      <c r="F19" s="1"/>
      <c r="G19" s="1"/>
      <c r="H19" s="1"/>
      <c r="I19" s="11"/>
      <c r="J19" s="6"/>
      <c r="K19" s="11"/>
      <c r="L19" s="5"/>
    </row>
    <row r="20" spans="1:12" ht="18" customHeight="1" x14ac:dyDescent="0.15">
      <c r="A20" s="13" t="s">
        <v>25</v>
      </c>
      <c r="B20" s="13"/>
      <c r="C20" s="13"/>
      <c r="D20" s="13"/>
      <c r="E20" s="13"/>
      <c r="F20" s="13"/>
      <c r="G20" s="13"/>
      <c r="H20" s="13"/>
      <c r="I20" s="26" t="s">
        <v>30</v>
      </c>
      <c r="J20" s="8">
        <f>J7+J15+J18+J8</f>
        <v>298620</v>
      </c>
      <c r="K20" s="12" t="s">
        <v>31</v>
      </c>
      <c r="L20" s="1">
        <f>J20</f>
        <v>298620</v>
      </c>
    </row>
    <row r="21" spans="1:12" ht="18" customHeight="1" x14ac:dyDescent="0.15">
      <c r="A21" s="1"/>
      <c r="B21" s="1"/>
      <c r="C21" s="1"/>
      <c r="D21" s="1"/>
      <c r="E21" s="1"/>
      <c r="F21" s="1"/>
      <c r="G21" s="1"/>
      <c r="H21" s="1"/>
      <c r="I21" s="11"/>
      <c r="J21" s="6"/>
      <c r="K21" s="11"/>
      <c r="L21" s="5"/>
    </row>
    <row r="22" spans="1:12" ht="18" customHeight="1" x14ac:dyDescent="0.15">
      <c r="A22" s="13" t="s">
        <v>15</v>
      </c>
      <c r="B22" s="13"/>
      <c r="C22" s="13"/>
      <c r="D22" s="13"/>
      <c r="E22" s="13"/>
      <c r="F22" s="13"/>
      <c r="G22" s="13"/>
      <c r="H22" s="13"/>
      <c r="I22" s="28" t="s">
        <v>37</v>
      </c>
      <c r="J22" s="10">
        <f>B23+K23-B25</f>
        <v>966220</v>
      </c>
      <c r="K22" s="28" t="s">
        <v>30</v>
      </c>
      <c r="L22" s="9">
        <f>J22</f>
        <v>966220</v>
      </c>
    </row>
    <row r="23" spans="1:12" ht="18" customHeight="1" x14ac:dyDescent="0.15">
      <c r="A23" s="1" t="s">
        <v>16</v>
      </c>
      <c r="B23" s="1">
        <v>256000</v>
      </c>
      <c r="C23" s="1"/>
      <c r="D23" s="1"/>
      <c r="E23" s="1"/>
      <c r="F23" s="1"/>
      <c r="G23" s="1"/>
      <c r="H23" s="1"/>
      <c r="I23" s="19" t="s">
        <v>39</v>
      </c>
      <c r="J23" s="19"/>
      <c r="K23" s="1">
        <f>J6+J14+J20</f>
        <v>1109220</v>
      </c>
    </row>
    <row r="24" spans="1:12" ht="18" customHeight="1" x14ac:dyDescent="0.15">
      <c r="A24" s="1" t="s">
        <v>38</v>
      </c>
      <c r="B24" s="1" t="s">
        <v>17</v>
      </c>
      <c r="C24" s="1"/>
      <c r="D24" s="1"/>
      <c r="E24" s="1"/>
      <c r="F24" s="1"/>
      <c r="G24" s="1"/>
      <c r="H24" s="1"/>
    </row>
    <row r="25" spans="1:12" ht="18" customHeight="1" x14ac:dyDescent="0.15">
      <c r="A25" s="1" t="s">
        <v>18</v>
      </c>
      <c r="B25" s="1">
        <v>399000</v>
      </c>
      <c r="C25" s="1"/>
      <c r="D25" s="1"/>
      <c r="E25" s="1"/>
      <c r="F25" s="1"/>
      <c r="G25" s="1"/>
      <c r="H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</row>
  </sheetData>
  <mergeCells count="17">
    <mergeCell ref="D18:H18"/>
    <mergeCell ref="A20:H20"/>
    <mergeCell ref="A22:H22"/>
    <mergeCell ref="I23:J23"/>
    <mergeCell ref="A6:H6"/>
    <mergeCell ref="K6:K7"/>
    <mergeCell ref="L6:L7"/>
    <mergeCell ref="C8:H8"/>
    <mergeCell ref="F12:H12"/>
    <mergeCell ref="A16:H16"/>
    <mergeCell ref="A1:H1"/>
    <mergeCell ref="A2:H2"/>
    <mergeCell ref="I2:L2"/>
    <mergeCell ref="E3:H3"/>
    <mergeCell ref="D4:G4"/>
    <mergeCell ref="I4:I5"/>
    <mergeCell ref="J4:J5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B1" workbookViewId="0">
      <selection activeCell="K4" sqref="K4:K22"/>
    </sheetView>
  </sheetViews>
  <sheetFormatPr defaultRowHeight="13.5" x14ac:dyDescent="0.15"/>
  <cols>
    <col min="1" max="1" width="18.875" customWidth="1"/>
    <col min="2" max="2" width="7.875" bestFit="1" customWidth="1"/>
    <col min="3" max="3" width="3.5" bestFit="1" customWidth="1"/>
    <col min="4" max="4" width="17.25" customWidth="1"/>
    <col min="5" max="5" width="6.875" bestFit="1" customWidth="1"/>
    <col min="8" max="8" width="18.375" customWidth="1"/>
    <col min="9" max="9" width="15.125" style="1" bestFit="1" customWidth="1"/>
    <col min="10" max="10" width="9" style="1"/>
    <col min="11" max="11" width="15.125" style="1" bestFit="1" customWidth="1"/>
    <col min="12" max="12" width="9" style="1"/>
  </cols>
  <sheetData>
    <row r="1" spans="1:12" ht="31.5" customHeight="1" x14ac:dyDescent="0.15">
      <c r="A1" s="14" t="s">
        <v>41</v>
      </c>
      <c r="B1" s="14"/>
      <c r="C1" s="14"/>
      <c r="D1" s="14"/>
      <c r="E1" s="14"/>
      <c r="F1" s="14"/>
      <c r="G1" s="14"/>
      <c r="H1" s="14"/>
    </row>
    <row r="2" spans="1:12" ht="42" customHeight="1" x14ac:dyDescent="0.15">
      <c r="A2" s="16" t="s">
        <v>47</v>
      </c>
      <c r="B2" s="17"/>
      <c r="C2" s="17"/>
      <c r="D2" s="17"/>
      <c r="E2" s="17"/>
      <c r="F2" s="17"/>
      <c r="G2" s="17"/>
      <c r="H2" s="18"/>
      <c r="I2" s="20" t="s">
        <v>40</v>
      </c>
      <c r="J2" s="19"/>
      <c r="K2" s="19"/>
      <c r="L2" s="19"/>
    </row>
    <row r="3" spans="1:12" ht="33.75" customHeight="1" thickBot="1" x14ac:dyDescent="0.2">
      <c r="A3" s="2" t="s">
        <v>2</v>
      </c>
      <c r="B3" s="2">
        <v>8000</v>
      </c>
      <c r="C3" s="2" t="s">
        <v>1</v>
      </c>
      <c r="D3" s="2">
        <v>100</v>
      </c>
      <c r="E3" s="15" t="s">
        <v>21</v>
      </c>
      <c r="F3" s="15"/>
      <c r="G3" s="15"/>
      <c r="H3" s="15"/>
      <c r="I3" s="36" t="s">
        <v>26</v>
      </c>
      <c r="J3" s="37" t="s">
        <v>27</v>
      </c>
      <c r="K3" s="36" t="s">
        <v>28</v>
      </c>
      <c r="L3" s="36" t="s">
        <v>27</v>
      </c>
    </row>
    <row r="4" spans="1:12" ht="18" customHeight="1" thickTop="1" x14ac:dyDescent="0.15">
      <c r="A4" s="1" t="s">
        <v>3</v>
      </c>
      <c r="B4" s="1">
        <v>20000</v>
      </c>
      <c r="C4" s="1" t="s">
        <v>1</v>
      </c>
      <c r="D4" s="13" t="s">
        <v>4</v>
      </c>
      <c r="E4" s="13"/>
      <c r="F4" s="13"/>
      <c r="G4" s="13"/>
      <c r="H4" s="1"/>
      <c r="I4" s="21" t="s">
        <v>0</v>
      </c>
      <c r="J4" s="23">
        <f>B3*D3+B4</f>
        <v>820000</v>
      </c>
      <c r="K4" s="26" t="s">
        <v>29</v>
      </c>
      <c r="L4" s="29">
        <f>B3*D3</f>
        <v>800000</v>
      </c>
    </row>
    <row r="5" spans="1:12" ht="18" customHeight="1" x14ac:dyDescent="0.15">
      <c r="A5" s="1"/>
      <c r="B5" s="1"/>
      <c r="C5" s="1"/>
      <c r="D5" s="1"/>
      <c r="E5" s="1"/>
      <c r="F5" s="1"/>
      <c r="G5" s="1"/>
      <c r="H5" s="1"/>
      <c r="I5" s="22"/>
      <c r="J5" s="24"/>
      <c r="K5" s="11" t="s">
        <v>34</v>
      </c>
      <c r="L5" s="30">
        <f>B4</f>
        <v>20000</v>
      </c>
    </row>
    <row r="6" spans="1:12" ht="18" customHeight="1" x14ac:dyDescent="0.15">
      <c r="A6" s="13" t="s">
        <v>5</v>
      </c>
      <c r="B6" s="13"/>
      <c r="C6" s="13"/>
      <c r="D6" s="13"/>
      <c r="E6" s="13"/>
      <c r="F6" s="13"/>
      <c r="G6" s="13"/>
      <c r="H6" s="13"/>
      <c r="I6" s="27" t="s">
        <v>43</v>
      </c>
      <c r="J6" s="4">
        <f>J4/100*60</f>
        <v>492000</v>
      </c>
      <c r="K6" s="25" t="s">
        <v>0</v>
      </c>
      <c r="L6" s="31">
        <f>J6+J7</f>
        <v>656000</v>
      </c>
    </row>
    <row r="7" spans="1:12" ht="18" customHeight="1" x14ac:dyDescent="0.15">
      <c r="A7" s="1"/>
      <c r="B7" s="1"/>
      <c r="C7" s="1"/>
      <c r="D7" s="1"/>
      <c r="E7" s="1"/>
      <c r="F7" s="1"/>
      <c r="G7" s="1"/>
      <c r="H7" s="1"/>
      <c r="I7" s="11" t="s">
        <v>48</v>
      </c>
      <c r="J7" s="6">
        <f>J4/100*20</f>
        <v>164000</v>
      </c>
      <c r="K7" s="22"/>
      <c r="L7" s="32"/>
    </row>
    <row r="8" spans="1:12" ht="18" customHeight="1" x14ac:dyDescent="0.15">
      <c r="A8" s="1" t="s">
        <v>22</v>
      </c>
      <c r="B8" s="1">
        <v>18</v>
      </c>
      <c r="C8" s="13" t="s">
        <v>6</v>
      </c>
      <c r="D8" s="13"/>
      <c r="E8" s="13"/>
      <c r="F8" s="13"/>
      <c r="G8" s="13"/>
      <c r="H8" s="13"/>
      <c r="I8" s="27" t="s">
        <v>48</v>
      </c>
      <c r="J8" s="4">
        <f>J4/100*(20-B8)</f>
        <v>16400</v>
      </c>
      <c r="K8" s="27" t="s">
        <v>0</v>
      </c>
      <c r="L8" s="33">
        <f>J8</f>
        <v>16400</v>
      </c>
    </row>
    <row r="9" spans="1:12" ht="18" customHeight="1" x14ac:dyDescent="0.15">
      <c r="A9" s="1"/>
      <c r="B9" s="1"/>
      <c r="C9" s="1"/>
      <c r="D9" s="1"/>
      <c r="E9" s="1"/>
      <c r="F9" s="1"/>
      <c r="G9" s="1"/>
      <c r="H9" s="1"/>
      <c r="I9" s="11"/>
      <c r="J9" s="6"/>
      <c r="K9" s="11"/>
      <c r="L9" s="30"/>
    </row>
    <row r="10" spans="1:12" ht="18" customHeight="1" x14ac:dyDescent="0.15">
      <c r="A10" s="1" t="s">
        <v>7</v>
      </c>
      <c r="B10" s="1">
        <v>60000</v>
      </c>
      <c r="C10" s="1" t="s">
        <v>1</v>
      </c>
      <c r="D10" s="1" t="s">
        <v>8</v>
      </c>
      <c r="E10" s="1"/>
      <c r="F10" s="1"/>
      <c r="G10" s="1"/>
      <c r="H10" s="1"/>
      <c r="I10" s="26" t="s">
        <v>32</v>
      </c>
      <c r="J10" s="8">
        <f>B10</f>
        <v>60000</v>
      </c>
      <c r="K10" s="12" t="s">
        <v>33</v>
      </c>
      <c r="L10" s="34">
        <f>J10</f>
        <v>60000</v>
      </c>
    </row>
    <row r="11" spans="1:12" ht="18" customHeight="1" x14ac:dyDescent="0.15">
      <c r="A11" s="1"/>
      <c r="B11" s="1"/>
      <c r="C11" s="1"/>
      <c r="D11" s="1"/>
      <c r="E11" s="1"/>
      <c r="F11" s="1"/>
      <c r="G11" s="1"/>
      <c r="H11" s="1"/>
      <c r="I11" s="11"/>
      <c r="J11" s="6"/>
      <c r="K11" s="11"/>
      <c r="L11" s="30"/>
    </row>
    <row r="12" spans="1:12" ht="18" customHeight="1" x14ac:dyDescent="0.15">
      <c r="A12" s="1" t="s">
        <v>9</v>
      </c>
      <c r="B12" s="1">
        <v>240000</v>
      </c>
      <c r="C12" s="1" t="s">
        <v>1</v>
      </c>
      <c r="D12" s="1" t="s">
        <v>10</v>
      </c>
      <c r="E12" s="1">
        <v>30000</v>
      </c>
      <c r="F12" s="13" t="s">
        <v>11</v>
      </c>
      <c r="G12" s="13"/>
      <c r="H12" s="13"/>
      <c r="I12" s="26" t="s">
        <v>33</v>
      </c>
      <c r="J12" s="8">
        <f>B12</f>
        <v>240000</v>
      </c>
      <c r="K12" s="12" t="s">
        <v>34</v>
      </c>
      <c r="L12" s="34">
        <f>J12-L13</f>
        <v>210000</v>
      </c>
    </row>
    <row r="13" spans="1:12" ht="18" customHeight="1" x14ac:dyDescent="0.15">
      <c r="A13" s="1"/>
      <c r="B13" s="1"/>
      <c r="C13" s="1"/>
      <c r="D13" s="1"/>
      <c r="E13" s="1"/>
      <c r="F13" s="1"/>
      <c r="G13" s="1"/>
      <c r="H13" s="1"/>
      <c r="I13" s="11"/>
      <c r="J13" s="6"/>
      <c r="K13" s="11" t="s">
        <v>35</v>
      </c>
      <c r="L13" s="30">
        <f>E12</f>
        <v>30000</v>
      </c>
    </row>
    <row r="14" spans="1:12" ht="18" customHeight="1" x14ac:dyDescent="0.15">
      <c r="A14" s="1" t="s">
        <v>12</v>
      </c>
      <c r="B14" s="1">
        <v>250000</v>
      </c>
      <c r="C14" s="1"/>
      <c r="D14" s="1" t="s">
        <v>19</v>
      </c>
      <c r="E14" s="1">
        <v>10000</v>
      </c>
      <c r="F14" s="1" t="s">
        <v>20</v>
      </c>
      <c r="G14" s="1"/>
      <c r="H14" s="1"/>
      <c r="I14" s="26" t="s">
        <v>44</v>
      </c>
      <c r="J14" s="8">
        <f>B14</f>
        <v>250000</v>
      </c>
      <c r="K14" s="12" t="s">
        <v>33</v>
      </c>
      <c r="L14" s="34">
        <f>J14+J15</f>
        <v>260000</v>
      </c>
    </row>
    <row r="15" spans="1:12" ht="18" customHeight="1" x14ac:dyDescent="0.15">
      <c r="A15" s="1"/>
      <c r="B15" s="1"/>
      <c r="C15" s="1"/>
      <c r="D15" s="1"/>
      <c r="E15" s="1"/>
      <c r="F15" s="1"/>
      <c r="G15" s="1"/>
      <c r="H15" s="1"/>
      <c r="I15" s="11" t="s">
        <v>48</v>
      </c>
      <c r="J15" s="6">
        <f>E14</f>
        <v>10000</v>
      </c>
      <c r="K15" s="11"/>
      <c r="L15" s="30"/>
    </row>
    <row r="16" spans="1:12" ht="18" customHeight="1" x14ac:dyDescent="0.15">
      <c r="A16" s="13" t="s">
        <v>24</v>
      </c>
      <c r="B16" s="13"/>
      <c r="C16" s="13"/>
      <c r="D16" s="13"/>
      <c r="E16" s="13"/>
      <c r="F16" s="13"/>
      <c r="G16" s="13"/>
      <c r="H16" s="13"/>
      <c r="I16" s="26" t="s">
        <v>33</v>
      </c>
      <c r="J16" s="8">
        <f>L10+L14-J12</f>
        <v>80000</v>
      </c>
      <c r="K16" s="12" t="s">
        <v>32</v>
      </c>
      <c r="L16" s="34">
        <f>J16</f>
        <v>80000</v>
      </c>
    </row>
    <row r="17" spans="1:12" ht="18" customHeight="1" x14ac:dyDescent="0.15">
      <c r="A17" s="1"/>
      <c r="B17" s="1"/>
      <c r="C17" s="1"/>
      <c r="D17" s="1"/>
      <c r="E17" s="1"/>
      <c r="F17" s="1"/>
      <c r="G17" s="1"/>
      <c r="H17" s="1"/>
      <c r="I17" s="11"/>
      <c r="J17" s="6"/>
      <c r="K17" s="11"/>
      <c r="L17" s="30"/>
    </row>
    <row r="18" spans="1:12" ht="18" customHeight="1" x14ac:dyDescent="0.15">
      <c r="A18" s="1" t="s">
        <v>13</v>
      </c>
      <c r="B18" s="1">
        <v>660000</v>
      </c>
      <c r="C18" s="1" t="s">
        <v>1</v>
      </c>
      <c r="D18" s="13" t="s">
        <v>14</v>
      </c>
      <c r="E18" s="13"/>
      <c r="F18" s="13"/>
      <c r="G18" s="13"/>
      <c r="H18" s="13"/>
      <c r="I18" s="26" t="s">
        <v>48</v>
      </c>
      <c r="J18" s="8">
        <f>B18/12</f>
        <v>55000</v>
      </c>
      <c r="K18" s="12" t="s">
        <v>36</v>
      </c>
      <c r="L18" s="34">
        <f>J18</f>
        <v>55000</v>
      </c>
    </row>
    <row r="19" spans="1:12" ht="18" customHeight="1" x14ac:dyDescent="0.15">
      <c r="A19" s="1"/>
      <c r="B19" s="1"/>
      <c r="C19" s="1"/>
      <c r="D19" s="1"/>
      <c r="E19" s="1"/>
      <c r="F19" s="1"/>
      <c r="G19" s="1"/>
      <c r="H19" s="1"/>
      <c r="I19" s="11"/>
      <c r="J19" s="6"/>
      <c r="K19" s="11"/>
      <c r="L19" s="30"/>
    </row>
    <row r="20" spans="1:12" ht="18" customHeight="1" x14ac:dyDescent="0.15">
      <c r="A20" s="13" t="s">
        <v>49</v>
      </c>
      <c r="B20" s="13"/>
      <c r="C20" s="13"/>
      <c r="D20" s="13"/>
      <c r="E20" s="13"/>
      <c r="F20" s="13"/>
      <c r="G20" s="13"/>
      <c r="H20" s="13"/>
      <c r="I20" s="26" t="s">
        <v>43</v>
      </c>
      <c r="J20" s="8">
        <f>J7+J15+J18+J8</f>
        <v>245400</v>
      </c>
      <c r="K20" s="12" t="s">
        <v>48</v>
      </c>
      <c r="L20" s="34">
        <f>J20</f>
        <v>245400</v>
      </c>
    </row>
    <row r="21" spans="1:12" ht="18" customHeight="1" x14ac:dyDescent="0.15">
      <c r="A21" s="1"/>
      <c r="B21" s="1"/>
      <c r="C21" s="1"/>
      <c r="D21" s="1"/>
      <c r="E21" s="1"/>
      <c r="F21" s="1"/>
      <c r="G21" s="1"/>
      <c r="H21" s="1"/>
      <c r="I21" s="11"/>
      <c r="J21" s="6"/>
      <c r="K21" s="11"/>
      <c r="L21" s="30"/>
    </row>
    <row r="22" spans="1:12" ht="18" customHeight="1" x14ac:dyDescent="0.15">
      <c r="A22" s="13" t="s">
        <v>50</v>
      </c>
      <c r="B22" s="13"/>
      <c r="C22" s="13"/>
      <c r="D22" s="13"/>
      <c r="E22" s="13"/>
      <c r="F22" s="13"/>
      <c r="G22" s="13"/>
      <c r="H22" s="13"/>
      <c r="I22" s="28" t="s">
        <v>52</v>
      </c>
      <c r="J22" s="10">
        <f>B23+K23-B25</f>
        <v>897400</v>
      </c>
      <c r="K22" s="28" t="s">
        <v>43</v>
      </c>
      <c r="L22" s="35">
        <f>J22</f>
        <v>897400</v>
      </c>
    </row>
    <row r="23" spans="1:12" ht="18" customHeight="1" x14ac:dyDescent="0.15">
      <c r="A23" s="1" t="s">
        <v>45</v>
      </c>
      <c r="B23" s="1">
        <v>150000</v>
      </c>
      <c r="C23" s="1"/>
      <c r="D23" s="1"/>
      <c r="E23" s="1"/>
      <c r="F23" s="1"/>
      <c r="G23" s="1"/>
      <c r="H23" s="1"/>
      <c r="I23" s="19" t="s">
        <v>57</v>
      </c>
      <c r="J23" s="19"/>
      <c r="K23" s="1">
        <f>J6+J14+J20</f>
        <v>987400</v>
      </c>
    </row>
    <row r="24" spans="1:12" ht="18" customHeight="1" x14ac:dyDescent="0.15">
      <c r="A24" s="1" t="s">
        <v>51</v>
      </c>
      <c r="B24" s="1" t="s">
        <v>17</v>
      </c>
      <c r="C24" s="1"/>
      <c r="D24" s="1"/>
      <c r="E24" s="1"/>
      <c r="F24" s="1"/>
      <c r="G24" s="1"/>
      <c r="H24" s="1"/>
    </row>
    <row r="25" spans="1:12" ht="18" customHeight="1" x14ac:dyDescent="0.15">
      <c r="A25" s="1" t="s">
        <v>46</v>
      </c>
      <c r="B25" s="1">
        <v>240000</v>
      </c>
      <c r="C25" s="1"/>
      <c r="D25" s="1"/>
      <c r="E25" s="1"/>
      <c r="F25" s="1"/>
      <c r="G25" s="1"/>
      <c r="H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</row>
  </sheetData>
  <mergeCells count="17">
    <mergeCell ref="D18:H18"/>
    <mergeCell ref="A20:H20"/>
    <mergeCell ref="A22:H22"/>
    <mergeCell ref="I23:J23"/>
    <mergeCell ref="A6:H6"/>
    <mergeCell ref="K6:K7"/>
    <mergeCell ref="L6:L7"/>
    <mergeCell ref="C8:H8"/>
    <mergeCell ref="F12:H12"/>
    <mergeCell ref="A16:H16"/>
    <mergeCell ref="A1:H1"/>
    <mergeCell ref="A2:H2"/>
    <mergeCell ref="I2:L2"/>
    <mergeCell ref="E3:H3"/>
    <mergeCell ref="D4:G4"/>
    <mergeCell ref="I4:I5"/>
    <mergeCell ref="J4:J5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C1" workbookViewId="0">
      <selection activeCell="K4" sqref="K4:K22"/>
    </sheetView>
  </sheetViews>
  <sheetFormatPr defaultRowHeight="13.5" x14ac:dyDescent="0.15"/>
  <cols>
    <col min="1" max="1" width="18.875" customWidth="1"/>
    <col min="2" max="2" width="7.875" bestFit="1" customWidth="1"/>
    <col min="3" max="3" width="3.5" bestFit="1" customWidth="1"/>
    <col min="4" max="4" width="17.25" customWidth="1"/>
    <col min="5" max="5" width="6.875" bestFit="1" customWidth="1"/>
    <col min="8" max="8" width="18.375" customWidth="1"/>
    <col min="9" max="9" width="15.125" style="1" bestFit="1" customWidth="1"/>
    <col min="10" max="10" width="9.25" style="1" bestFit="1" customWidth="1"/>
    <col min="11" max="11" width="15.125" style="1" bestFit="1" customWidth="1"/>
    <col min="12" max="12" width="9" style="1"/>
  </cols>
  <sheetData>
    <row r="1" spans="1:12" ht="31.5" customHeight="1" x14ac:dyDescent="0.15">
      <c r="A1" s="14" t="s">
        <v>42</v>
      </c>
      <c r="B1" s="14"/>
      <c r="C1" s="14"/>
      <c r="D1" s="14"/>
      <c r="E1" s="14"/>
      <c r="F1" s="14"/>
      <c r="G1" s="14"/>
      <c r="H1" s="14"/>
    </row>
    <row r="2" spans="1:12" ht="42" customHeight="1" x14ac:dyDescent="0.15">
      <c r="A2" s="16" t="s">
        <v>47</v>
      </c>
      <c r="B2" s="17"/>
      <c r="C2" s="17"/>
      <c r="D2" s="17"/>
      <c r="E2" s="17"/>
      <c r="F2" s="17"/>
      <c r="G2" s="17"/>
      <c r="H2" s="18"/>
      <c r="I2" s="20" t="s">
        <v>40</v>
      </c>
      <c r="J2" s="19"/>
      <c r="K2" s="19"/>
      <c r="L2" s="19"/>
    </row>
    <row r="3" spans="1:12" ht="33.75" customHeight="1" thickBot="1" x14ac:dyDescent="0.2">
      <c r="A3" s="2" t="s">
        <v>2</v>
      </c>
      <c r="B3" s="2">
        <v>12000</v>
      </c>
      <c r="C3" s="2" t="s">
        <v>1</v>
      </c>
      <c r="D3" s="2">
        <v>90</v>
      </c>
      <c r="E3" s="15" t="s">
        <v>21</v>
      </c>
      <c r="F3" s="15"/>
      <c r="G3" s="15"/>
      <c r="H3" s="15"/>
      <c r="I3" s="36" t="s">
        <v>26</v>
      </c>
      <c r="J3" s="37" t="s">
        <v>27</v>
      </c>
      <c r="K3" s="36" t="s">
        <v>28</v>
      </c>
      <c r="L3" s="36" t="s">
        <v>27</v>
      </c>
    </row>
    <row r="4" spans="1:12" ht="18" customHeight="1" thickTop="1" x14ac:dyDescent="0.15">
      <c r="A4" s="1" t="s">
        <v>3</v>
      </c>
      <c r="B4" s="1">
        <v>27000</v>
      </c>
      <c r="C4" s="1" t="s">
        <v>1</v>
      </c>
      <c r="D4" s="13" t="s">
        <v>4</v>
      </c>
      <c r="E4" s="13"/>
      <c r="F4" s="13"/>
      <c r="G4" s="13"/>
      <c r="H4" s="1"/>
      <c r="I4" s="21" t="s">
        <v>0</v>
      </c>
      <c r="J4" s="23">
        <f>B3*D3+B4</f>
        <v>1107000</v>
      </c>
      <c r="K4" s="26" t="s">
        <v>29</v>
      </c>
      <c r="L4" s="7">
        <f>B3*D3</f>
        <v>1080000</v>
      </c>
    </row>
    <row r="5" spans="1:12" ht="18" customHeight="1" x14ac:dyDescent="0.15">
      <c r="A5" s="1"/>
      <c r="B5" s="1"/>
      <c r="C5" s="1"/>
      <c r="D5" s="1"/>
      <c r="E5" s="1"/>
      <c r="F5" s="1"/>
      <c r="G5" s="1"/>
      <c r="H5" s="1"/>
      <c r="I5" s="22"/>
      <c r="J5" s="24"/>
      <c r="K5" s="11" t="s">
        <v>34</v>
      </c>
      <c r="L5" s="5">
        <f>B4</f>
        <v>27000</v>
      </c>
    </row>
    <row r="6" spans="1:12" ht="18" customHeight="1" x14ac:dyDescent="0.15">
      <c r="A6" s="13" t="s">
        <v>5</v>
      </c>
      <c r="B6" s="13"/>
      <c r="C6" s="13"/>
      <c r="D6" s="13"/>
      <c r="E6" s="13"/>
      <c r="F6" s="13"/>
      <c r="G6" s="13"/>
      <c r="H6" s="13"/>
      <c r="I6" s="27" t="s">
        <v>56</v>
      </c>
      <c r="J6" s="4">
        <f>J4/90*60</f>
        <v>738000</v>
      </c>
      <c r="K6" s="25" t="s">
        <v>0</v>
      </c>
      <c r="L6" s="25">
        <f>J6+J7</f>
        <v>984000</v>
      </c>
    </row>
    <row r="7" spans="1:12" ht="18" customHeight="1" x14ac:dyDescent="0.15">
      <c r="A7" s="1"/>
      <c r="B7" s="1"/>
      <c r="C7" s="1"/>
      <c r="D7" s="1"/>
      <c r="E7" s="1"/>
      <c r="F7" s="1"/>
      <c r="G7" s="1"/>
      <c r="H7" s="1"/>
      <c r="I7" s="11" t="s">
        <v>53</v>
      </c>
      <c r="J7" s="6">
        <f>J4/90*20</f>
        <v>246000</v>
      </c>
      <c r="K7" s="22"/>
      <c r="L7" s="22"/>
    </row>
    <row r="8" spans="1:12" ht="18" customHeight="1" x14ac:dyDescent="0.15">
      <c r="A8" s="1" t="s">
        <v>22</v>
      </c>
      <c r="B8" s="1">
        <v>9</v>
      </c>
      <c r="C8" s="13" t="s">
        <v>6</v>
      </c>
      <c r="D8" s="13"/>
      <c r="E8" s="13"/>
      <c r="F8" s="13"/>
      <c r="G8" s="13"/>
      <c r="H8" s="13"/>
      <c r="I8" s="27" t="s">
        <v>54</v>
      </c>
      <c r="J8" s="4">
        <f>J4/D3*(10-B8)</f>
        <v>12300</v>
      </c>
      <c r="K8" s="27" t="s">
        <v>0</v>
      </c>
      <c r="L8" s="3">
        <f>J8</f>
        <v>12300</v>
      </c>
    </row>
    <row r="9" spans="1:12" ht="18" customHeight="1" x14ac:dyDescent="0.15">
      <c r="A9" s="1"/>
      <c r="B9" s="1"/>
      <c r="C9" s="1"/>
      <c r="D9" s="1"/>
      <c r="E9" s="1"/>
      <c r="F9" s="1"/>
      <c r="G9" s="1"/>
      <c r="H9" s="1"/>
      <c r="I9" s="11"/>
      <c r="J9" s="6"/>
      <c r="K9" s="11"/>
      <c r="L9" s="5"/>
    </row>
    <row r="10" spans="1:12" ht="18" customHeight="1" x14ac:dyDescent="0.15">
      <c r="A10" s="1" t="s">
        <v>7</v>
      </c>
      <c r="B10" s="1">
        <v>54000</v>
      </c>
      <c r="C10" s="1" t="s">
        <v>1</v>
      </c>
      <c r="D10" s="1" t="s">
        <v>8</v>
      </c>
      <c r="E10" s="1"/>
      <c r="F10" s="1"/>
      <c r="G10" s="1"/>
      <c r="H10" s="1"/>
      <c r="I10" s="26" t="s">
        <v>32</v>
      </c>
      <c r="J10" s="8">
        <f>B10</f>
        <v>54000</v>
      </c>
      <c r="K10" s="12" t="s">
        <v>33</v>
      </c>
      <c r="L10" s="1">
        <f>J10</f>
        <v>54000</v>
      </c>
    </row>
    <row r="11" spans="1:12" ht="18" customHeight="1" x14ac:dyDescent="0.15">
      <c r="A11" s="1"/>
      <c r="B11" s="1"/>
      <c r="C11" s="1"/>
      <c r="D11" s="1"/>
      <c r="E11" s="1"/>
      <c r="F11" s="1"/>
      <c r="G11" s="1"/>
      <c r="H11" s="1"/>
      <c r="I11" s="11"/>
      <c r="J11" s="6"/>
      <c r="K11" s="11"/>
      <c r="L11" s="5"/>
    </row>
    <row r="12" spans="1:12" ht="18" customHeight="1" x14ac:dyDescent="0.15">
      <c r="A12" s="1" t="s">
        <v>9</v>
      </c>
      <c r="B12" s="1">
        <v>314000</v>
      </c>
      <c r="C12" s="1" t="s">
        <v>1</v>
      </c>
      <c r="D12" s="1" t="s">
        <v>10</v>
      </c>
      <c r="E12" s="1">
        <v>30000</v>
      </c>
      <c r="F12" s="13" t="s">
        <v>11</v>
      </c>
      <c r="G12" s="13"/>
      <c r="H12" s="13"/>
      <c r="I12" s="26" t="s">
        <v>33</v>
      </c>
      <c r="J12" s="8">
        <f>B12</f>
        <v>314000</v>
      </c>
      <c r="K12" s="12" t="s">
        <v>34</v>
      </c>
      <c r="L12" s="1">
        <f>J12-L13</f>
        <v>284000</v>
      </c>
    </row>
    <row r="13" spans="1:12" ht="18" customHeight="1" x14ac:dyDescent="0.15">
      <c r="A13" s="1"/>
      <c r="B13" s="1"/>
      <c r="C13" s="1"/>
      <c r="D13" s="1"/>
      <c r="E13" s="1"/>
      <c r="F13" s="1"/>
      <c r="G13" s="1"/>
      <c r="H13" s="1"/>
      <c r="I13" s="11"/>
      <c r="J13" s="6"/>
      <c r="K13" s="11" t="s">
        <v>35</v>
      </c>
      <c r="L13" s="5">
        <f>E12</f>
        <v>30000</v>
      </c>
    </row>
    <row r="14" spans="1:12" ht="18" customHeight="1" x14ac:dyDescent="0.15">
      <c r="A14" s="1" t="s">
        <v>12</v>
      </c>
      <c r="B14" s="1">
        <v>291000</v>
      </c>
      <c r="C14" s="1"/>
      <c r="D14" s="1" t="s">
        <v>19</v>
      </c>
      <c r="E14" s="1">
        <v>12000</v>
      </c>
      <c r="F14" s="1" t="s">
        <v>20</v>
      </c>
      <c r="G14" s="1"/>
      <c r="H14" s="1"/>
      <c r="I14" s="26" t="s">
        <v>56</v>
      </c>
      <c r="J14" s="8">
        <f>B14</f>
        <v>291000</v>
      </c>
      <c r="K14" s="12" t="s">
        <v>33</v>
      </c>
      <c r="L14" s="1">
        <f>J14+J15</f>
        <v>303000</v>
      </c>
    </row>
    <row r="15" spans="1:12" ht="18" customHeight="1" x14ac:dyDescent="0.15">
      <c r="A15" s="1"/>
      <c r="B15" s="1"/>
      <c r="C15" s="1"/>
      <c r="D15" s="1"/>
      <c r="E15" s="1"/>
      <c r="F15" s="1"/>
      <c r="G15" s="1"/>
      <c r="H15" s="1"/>
      <c r="I15" s="11" t="s">
        <v>55</v>
      </c>
      <c r="J15" s="6">
        <f>E14</f>
        <v>12000</v>
      </c>
      <c r="K15" s="11"/>
      <c r="L15" s="5"/>
    </row>
    <row r="16" spans="1:12" ht="18" customHeight="1" x14ac:dyDescent="0.15">
      <c r="A16" s="13" t="s">
        <v>24</v>
      </c>
      <c r="B16" s="13"/>
      <c r="C16" s="13"/>
      <c r="D16" s="13"/>
      <c r="E16" s="13"/>
      <c r="F16" s="13"/>
      <c r="G16" s="13"/>
      <c r="H16" s="13"/>
      <c r="I16" s="26" t="s">
        <v>33</v>
      </c>
      <c r="J16" s="8">
        <f>L10+L14-J12</f>
        <v>43000</v>
      </c>
      <c r="K16" s="12" t="s">
        <v>32</v>
      </c>
      <c r="L16" s="1">
        <f>J16</f>
        <v>43000</v>
      </c>
    </row>
    <row r="17" spans="1:12" ht="18" customHeight="1" x14ac:dyDescent="0.15">
      <c r="A17" s="1"/>
      <c r="B17" s="1"/>
      <c r="C17" s="1"/>
      <c r="D17" s="1"/>
      <c r="E17" s="1"/>
      <c r="F17" s="1"/>
      <c r="G17" s="1"/>
      <c r="H17" s="1"/>
      <c r="I17" s="11"/>
      <c r="J17" s="6"/>
      <c r="K17" s="11"/>
      <c r="L17" s="5"/>
    </row>
    <row r="18" spans="1:12" ht="18" customHeight="1" x14ac:dyDescent="0.15">
      <c r="A18" s="1" t="s">
        <v>13</v>
      </c>
      <c r="B18" s="1">
        <v>744000</v>
      </c>
      <c r="C18" s="1" t="s">
        <v>1</v>
      </c>
      <c r="D18" s="13" t="s">
        <v>14</v>
      </c>
      <c r="E18" s="13"/>
      <c r="F18" s="13"/>
      <c r="G18" s="13"/>
      <c r="H18" s="13"/>
      <c r="I18" s="26" t="s">
        <v>55</v>
      </c>
      <c r="J18" s="8">
        <f>B18/12</f>
        <v>62000</v>
      </c>
      <c r="K18" s="12" t="s">
        <v>36</v>
      </c>
      <c r="L18" s="1">
        <f>J18</f>
        <v>62000</v>
      </c>
    </row>
    <row r="19" spans="1:12" ht="18" customHeight="1" x14ac:dyDescent="0.15">
      <c r="A19" s="1"/>
      <c r="B19" s="1"/>
      <c r="C19" s="1"/>
      <c r="D19" s="1"/>
      <c r="E19" s="1"/>
      <c r="F19" s="1"/>
      <c r="G19" s="1"/>
      <c r="H19" s="1"/>
      <c r="I19" s="11"/>
      <c r="J19" s="6"/>
      <c r="K19" s="11"/>
      <c r="L19" s="5"/>
    </row>
    <row r="20" spans="1:12" ht="18" customHeight="1" x14ac:dyDescent="0.15">
      <c r="A20" s="13" t="s">
        <v>49</v>
      </c>
      <c r="B20" s="13"/>
      <c r="C20" s="13"/>
      <c r="D20" s="13"/>
      <c r="E20" s="13"/>
      <c r="F20" s="13"/>
      <c r="G20" s="13"/>
      <c r="H20" s="13"/>
      <c r="I20" s="26" t="s">
        <v>44</v>
      </c>
      <c r="J20" s="8">
        <f>J7+J15+J18+J8</f>
        <v>332300</v>
      </c>
      <c r="K20" s="12" t="s">
        <v>55</v>
      </c>
      <c r="L20" s="1">
        <f>J20</f>
        <v>332300</v>
      </c>
    </row>
    <row r="21" spans="1:12" ht="18" customHeight="1" x14ac:dyDescent="0.15">
      <c r="A21" s="1"/>
      <c r="B21" s="1"/>
      <c r="C21" s="1"/>
      <c r="D21" s="1"/>
      <c r="E21" s="1"/>
      <c r="F21" s="1"/>
      <c r="G21" s="1"/>
      <c r="H21" s="1"/>
      <c r="I21" s="11"/>
      <c r="J21" s="6"/>
      <c r="K21" s="11"/>
      <c r="L21" s="5"/>
    </row>
    <row r="22" spans="1:12" ht="18" customHeight="1" x14ac:dyDescent="0.15">
      <c r="A22" s="13" t="s">
        <v>15</v>
      </c>
      <c r="B22" s="13"/>
      <c r="C22" s="13"/>
      <c r="D22" s="13"/>
      <c r="E22" s="13"/>
      <c r="F22" s="13"/>
      <c r="G22" s="13"/>
      <c r="H22" s="13"/>
      <c r="I22" s="28" t="s">
        <v>52</v>
      </c>
      <c r="J22" s="10">
        <f>B23+K23-B25</f>
        <v>1407300</v>
      </c>
      <c r="K22" s="28" t="s">
        <v>44</v>
      </c>
      <c r="L22" s="9">
        <f>J22</f>
        <v>1407300</v>
      </c>
    </row>
    <row r="23" spans="1:12" ht="18" customHeight="1" x14ac:dyDescent="0.15">
      <c r="A23" s="1" t="s">
        <v>45</v>
      </c>
      <c r="B23" s="1">
        <v>241000</v>
      </c>
      <c r="C23" s="1"/>
      <c r="D23" s="1"/>
      <c r="E23" s="1"/>
      <c r="F23" s="1"/>
      <c r="G23" s="1"/>
      <c r="H23" s="1"/>
      <c r="I23" s="19" t="s">
        <v>57</v>
      </c>
      <c r="J23" s="19"/>
      <c r="K23" s="1">
        <f>J6+J14+J20</f>
        <v>1361300</v>
      </c>
    </row>
    <row r="24" spans="1:12" ht="18" customHeight="1" x14ac:dyDescent="0.15">
      <c r="A24" s="1" t="s">
        <v>51</v>
      </c>
      <c r="B24" s="1" t="s">
        <v>17</v>
      </c>
      <c r="C24" s="1"/>
      <c r="D24" s="1"/>
      <c r="E24" s="1"/>
      <c r="F24" s="1"/>
      <c r="G24" s="1"/>
      <c r="H24" s="1"/>
    </row>
    <row r="25" spans="1:12" ht="18" customHeight="1" x14ac:dyDescent="0.15">
      <c r="A25" s="1" t="s">
        <v>46</v>
      </c>
      <c r="B25" s="1">
        <v>195000</v>
      </c>
      <c r="C25" s="1"/>
      <c r="D25" s="1"/>
      <c r="E25" s="1"/>
      <c r="F25" s="1"/>
      <c r="G25" s="1"/>
      <c r="H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</row>
  </sheetData>
  <mergeCells count="17">
    <mergeCell ref="D18:H18"/>
    <mergeCell ref="A20:H20"/>
    <mergeCell ref="A22:H22"/>
    <mergeCell ref="I23:J23"/>
    <mergeCell ref="A6:H6"/>
    <mergeCell ref="K6:K7"/>
    <mergeCell ref="L6:L7"/>
    <mergeCell ref="C8:H8"/>
    <mergeCell ref="F12:H12"/>
    <mergeCell ref="A16:H16"/>
    <mergeCell ref="A1:H1"/>
    <mergeCell ref="A2:H2"/>
    <mergeCell ref="I2:L2"/>
    <mergeCell ref="E3:H3"/>
    <mergeCell ref="D4:G4"/>
    <mergeCell ref="I4:I5"/>
    <mergeCell ref="J4:J5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B1" workbookViewId="0">
      <selection activeCell="K16" sqref="K16"/>
    </sheetView>
  </sheetViews>
  <sheetFormatPr defaultRowHeight="13.5" x14ac:dyDescent="0.15"/>
  <cols>
    <col min="1" max="1" width="18.875" customWidth="1"/>
    <col min="2" max="2" width="7.875" bestFit="1" customWidth="1"/>
    <col min="3" max="3" width="3.5" bestFit="1" customWidth="1"/>
    <col min="4" max="4" width="17.25" customWidth="1"/>
    <col min="5" max="5" width="6.875" bestFit="1" customWidth="1"/>
    <col min="8" max="8" width="18.375" customWidth="1"/>
    <col min="9" max="9" width="15.125" style="1" bestFit="1" customWidth="1"/>
    <col min="10" max="10" width="9" style="1"/>
    <col min="11" max="11" width="15.125" style="1" bestFit="1" customWidth="1"/>
    <col min="12" max="12" width="9" style="1"/>
  </cols>
  <sheetData>
    <row r="1" spans="1:12" ht="31.5" customHeight="1" x14ac:dyDescent="0.15">
      <c r="A1" s="14" t="s">
        <v>42</v>
      </c>
      <c r="B1" s="14"/>
      <c r="C1" s="14"/>
      <c r="D1" s="14"/>
      <c r="E1" s="14"/>
      <c r="F1" s="14"/>
      <c r="G1" s="14"/>
      <c r="H1" s="14"/>
    </row>
    <row r="2" spans="1:12" ht="42" customHeight="1" x14ac:dyDescent="0.15">
      <c r="A2" s="16" t="s">
        <v>47</v>
      </c>
      <c r="B2" s="17"/>
      <c r="C2" s="17"/>
      <c r="D2" s="17"/>
      <c r="E2" s="17"/>
      <c r="F2" s="17"/>
      <c r="G2" s="17"/>
      <c r="H2" s="18"/>
      <c r="I2" s="20" t="s">
        <v>40</v>
      </c>
      <c r="J2" s="19"/>
      <c r="K2" s="19"/>
      <c r="L2" s="19"/>
    </row>
    <row r="3" spans="1:12" ht="33.75" customHeight="1" thickBot="1" x14ac:dyDescent="0.2">
      <c r="A3" s="2" t="s">
        <v>2</v>
      </c>
      <c r="B3" s="2">
        <v>9000</v>
      </c>
      <c r="C3" s="2" t="s">
        <v>1</v>
      </c>
      <c r="D3" s="2">
        <v>90</v>
      </c>
      <c r="E3" s="15" t="s">
        <v>21</v>
      </c>
      <c r="F3" s="15"/>
      <c r="G3" s="15"/>
      <c r="H3" s="15"/>
      <c r="I3" s="36" t="s">
        <v>26</v>
      </c>
      <c r="J3" s="37" t="s">
        <v>27</v>
      </c>
      <c r="K3" s="36" t="s">
        <v>28</v>
      </c>
      <c r="L3" s="36" t="s">
        <v>27</v>
      </c>
    </row>
    <row r="4" spans="1:12" ht="18" customHeight="1" thickTop="1" x14ac:dyDescent="0.15">
      <c r="A4" s="1" t="s">
        <v>3</v>
      </c>
      <c r="B4" s="1">
        <v>18900</v>
      </c>
      <c r="C4" s="1" t="s">
        <v>1</v>
      </c>
      <c r="D4" s="13" t="s">
        <v>4</v>
      </c>
      <c r="E4" s="13"/>
      <c r="F4" s="13"/>
      <c r="G4" s="13"/>
      <c r="H4" s="1"/>
      <c r="I4" s="21" t="s">
        <v>0</v>
      </c>
      <c r="J4" s="23">
        <f>B3*D3+B4</f>
        <v>828900</v>
      </c>
      <c r="K4" s="26" t="s">
        <v>29</v>
      </c>
      <c r="L4" s="7">
        <f>B3*D3</f>
        <v>810000</v>
      </c>
    </row>
    <row r="5" spans="1:12" ht="18" customHeight="1" x14ac:dyDescent="0.15">
      <c r="A5" s="1"/>
      <c r="B5" s="1"/>
      <c r="C5" s="1"/>
      <c r="D5" s="1"/>
      <c r="E5" s="1"/>
      <c r="F5" s="1"/>
      <c r="G5" s="1"/>
      <c r="H5" s="1"/>
      <c r="I5" s="22"/>
      <c r="J5" s="24"/>
      <c r="K5" s="11" t="s">
        <v>34</v>
      </c>
      <c r="L5" s="5">
        <f>B4</f>
        <v>18900</v>
      </c>
    </row>
    <row r="6" spans="1:12" ht="18" customHeight="1" x14ac:dyDescent="0.15">
      <c r="A6" s="13" t="s">
        <v>5</v>
      </c>
      <c r="B6" s="13"/>
      <c r="C6" s="13"/>
      <c r="D6" s="13"/>
      <c r="E6" s="13"/>
      <c r="F6" s="13"/>
      <c r="G6" s="13"/>
      <c r="H6" s="13"/>
      <c r="I6" s="27" t="s">
        <v>58</v>
      </c>
      <c r="J6" s="4">
        <f>J4/D3*60</f>
        <v>552600</v>
      </c>
      <c r="K6" s="25" t="s">
        <v>0</v>
      </c>
      <c r="L6" s="25">
        <f>J6+J7</f>
        <v>736800</v>
      </c>
    </row>
    <row r="7" spans="1:12" ht="18" customHeight="1" x14ac:dyDescent="0.15">
      <c r="A7" s="1"/>
      <c r="B7" s="1"/>
      <c r="C7" s="1"/>
      <c r="D7" s="1"/>
      <c r="E7" s="1"/>
      <c r="F7" s="1"/>
      <c r="G7" s="1"/>
      <c r="H7" s="1"/>
      <c r="I7" s="11" t="s">
        <v>59</v>
      </c>
      <c r="J7" s="6">
        <f>J4/D3*20</f>
        <v>184200</v>
      </c>
      <c r="K7" s="22"/>
      <c r="L7" s="22"/>
    </row>
    <row r="8" spans="1:12" ht="18" customHeight="1" x14ac:dyDescent="0.15">
      <c r="A8" s="1" t="s">
        <v>22</v>
      </c>
      <c r="B8" s="1">
        <v>8</v>
      </c>
      <c r="C8" s="13" t="s">
        <v>6</v>
      </c>
      <c r="D8" s="13"/>
      <c r="E8" s="13"/>
      <c r="F8" s="13"/>
      <c r="G8" s="13"/>
      <c r="H8" s="13"/>
      <c r="I8" s="27" t="s">
        <v>59</v>
      </c>
      <c r="J8" s="4">
        <f>J4/D3*(10-B8)</f>
        <v>18420</v>
      </c>
      <c r="K8" s="27" t="s">
        <v>0</v>
      </c>
      <c r="L8" s="3">
        <f>J8</f>
        <v>18420</v>
      </c>
    </row>
    <row r="9" spans="1:12" ht="18" customHeight="1" x14ac:dyDescent="0.15">
      <c r="A9" s="1"/>
      <c r="B9" s="1"/>
      <c r="C9" s="1"/>
      <c r="D9" s="1"/>
      <c r="E9" s="1"/>
      <c r="F9" s="1"/>
      <c r="G9" s="1"/>
      <c r="H9" s="1"/>
      <c r="I9" s="11"/>
      <c r="J9" s="6"/>
      <c r="K9" s="11"/>
      <c r="L9" s="5"/>
    </row>
    <row r="10" spans="1:12" ht="18" customHeight="1" x14ac:dyDescent="0.15">
      <c r="A10" s="1" t="s">
        <v>7</v>
      </c>
      <c r="B10" s="1">
        <v>42000</v>
      </c>
      <c r="C10" s="1" t="s">
        <v>1</v>
      </c>
      <c r="D10" s="1" t="s">
        <v>8</v>
      </c>
      <c r="E10" s="1"/>
      <c r="F10" s="1"/>
      <c r="G10" s="1"/>
      <c r="H10" s="1"/>
      <c r="I10" s="26" t="s">
        <v>32</v>
      </c>
      <c r="J10" s="8">
        <f>B10</f>
        <v>42000</v>
      </c>
      <c r="K10" s="12" t="s">
        <v>33</v>
      </c>
      <c r="L10" s="1">
        <f>J10</f>
        <v>42000</v>
      </c>
    </row>
    <row r="11" spans="1:12" ht="18" customHeight="1" x14ac:dyDescent="0.15">
      <c r="A11" s="1"/>
      <c r="B11" s="1"/>
      <c r="C11" s="1"/>
      <c r="D11" s="1"/>
      <c r="E11" s="1"/>
      <c r="F11" s="1"/>
      <c r="G11" s="1"/>
      <c r="H11" s="1"/>
      <c r="I11" s="11"/>
      <c r="J11" s="6"/>
      <c r="K11" s="11"/>
      <c r="L11" s="5"/>
    </row>
    <row r="12" spans="1:12" ht="18" customHeight="1" x14ac:dyDescent="0.15">
      <c r="A12" s="1" t="s">
        <v>9</v>
      </c>
      <c r="B12" s="1">
        <v>265000</v>
      </c>
      <c r="C12" s="1" t="s">
        <v>1</v>
      </c>
      <c r="D12" s="1" t="s">
        <v>10</v>
      </c>
      <c r="E12" s="1">
        <v>25000</v>
      </c>
      <c r="F12" s="13" t="s">
        <v>11</v>
      </c>
      <c r="G12" s="13"/>
      <c r="H12" s="13"/>
      <c r="I12" s="26" t="s">
        <v>33</v>
      </c>
      <c r="J12" s="8">
        <f>B12</f>
        <v>265000</v>
      </c>
      <c r="K12" s="12" t="s">
        <v>34</v>
      </c>
      <c r="L12" s="1">
        <f>J12-L13</f>
        <v>240000</v>
      </c>
    </row>
    <row r="13" spans="1:12" ht="18" customHeight="1" x14ac:dyDescent="0.15">
      <c r="A13" s="1"/>
      <c r="B13" s="1"/>
      <c r="C13" s="1"/>
      <c r="D13" s="1"/>
      <c r="E13" s="1"/>
      <c r="F13" s="1"/>
      <c r="G13" s="1"/>
      <c r="H13" s="1"/>
      <c r="I13" s="11"/>
      <c r="J13" s="6"/>
      <c r="K13" s="11" t="s">
        <v>35</v>
      </c>
      <c r="L13" s="5">
        <f>E12</f>
        <v>25000</v>
      </c>
    </row>
    <row r="14" spans="1:12" ht="18" customHeight="1" x14ac:dyDescent="0.15">
      <c r="A14" s="1" t="s">
        <v>12</v>
      </c>
      <c r="B14" s="1">
        <v>258000</v>
      </c>
      <c r="C14" s="1"/>
      <c r="D14" s="1" t="s">
        <v>19</v>
      </c>
      <c r="E14" s="1">
        <v>23000</v>
      </c>
      <c r="F14" s="1" t="s">
        <v>20</v>
      </c>
      <c r="G14" s="1"/>
      <c r="H14" s="1"/>
      <c r="I14" s="26" t="s">
        <v>58</v>
      </c>
      <c r="J14" s="8">
        <f>B14</f>
        <v>258000</v>
      </c>
      <c r="K14" s="12" t="s">
        <v>33</v>
      </c>
      <c r="L14" s="1">
        <f>J14+J15</f>
        <v>281000</v>
      </c>
    </row>
    <row r="15" spans="1:12" ht="18" customHeight="1" x14ac:dyDescent="0.15">
      <c r="A15" s="1"/>
      <c r="B15" s="1"/>
      <c r="C15" s="1"/>
      <c r="D15" s="1"/>
      <c r="E15" s="1"/>
      <c r="F15" s="1"/>
      <c r="G15" s="1"/>
      <c r="H15" s="1"/>
      <c r="I15" s="11" t="s">
        <v>59</v>
      </c>
      <c r="J15" s="6">
        <f>E14</f>
        <v>23000</v>
      </c>
      <c r="K15" s="11"/>
      <c r="L15" s="5"/>
    </row>
    <row r="16" spans="1:12" ht="18" customHeight="1" x14ac:dyDescent="0.15">
      <c r="A16" s="13" t="s">
        <v>24</v>
      </c>
      <c r="B16" s="13"/>
      <c r="C16" s="13"/>
      <c r="D16" s="13"/>
      <c r="E16" s="13"/>
      <c r="F16" s="13"/>
      <c r="G16" s="13"/>
      <c r="H16" s="13"/>
      <c r="I16" s="26" t="s">
        <v>33</v>
      </c>
      <c r="J16" s="8">
        <f>L10+L14-J12</f>
        <v>58000</v>
      </c>
      <c r="K16" s="12" t="s">
        <v>32</v>
      </c>
      <c r="L16" s="1">
        <f>J16</f>
        <v>58000</v>
      </c>
    </row>
    <row r="17" spans="1:12" ht="18" customHeight="1" x14ac:dyDescent="0.15">
      <c r="A17" s="1"/>
      <c r="B17" s="1"/>
      <c r="C17" s="1"/>
      <c r="D17" s="1"/>
      <c r="E17" s="1"/>
      <c r="F17" s="1"/>
      <c r="G17" s="1"/>
      <c r="H17" s="1"/>
      <c r="I17" s="11"/>
      <c r="J17" s="6"/>
      <c r="K17" s="11"/>
      <c r="L17" s="5"/>
    </row>
    <row r="18" spans="1:12" ht="18" customHeight="1" x14ac:dyDescent="0.15">
      <c r="A18" s="1" t="s">
        <v>13</v>
      </c>
      <c r="B18" s="1">
        <v>876000</v>
      </c>
      <c r="C18" s="1" t="s">
        <v>1</v>
      </c>
      <c r="D18" s="13" t="s">
        <v>14</v>
      </c>
      <c r="E18" s="13"/>
      <c r="F18" s="13"/>
      <c r="G18" s="13"/>
      <c r="H18" s="13"/>
      <c r="I18" s="26" t="s">
        <v>55</v>
      </c>
      <c r="J18" s="8">
        <f>B18/12</f>
        <v>73000</v>
      </c>
      <c r="K18" s="12" t="s">
        <v>36</v>
      </c>
      <c r="L18" s="1">
        <f>J18</f>
        <v>73000</v>
      </c>
    </row>
    <row r="19" spans="1:12" ht="18" customHeight="1" x14ac:dyDescent="0.15">
      <c r="A19" s="1"/>
      <c r="B19" s="1"/>
      <c r="C19" s="1"/>
      <c r="D19" s="1"/>
      <c r="E19" s="1"/>
      <c r="F19" s="1"/>
      <c r="G19" s="1"/>
      <c r="H19" s="1"/>
      <c r="I19" s="11"/>
      <c r="J19" s="6"/>
      <c r="K19" s="11"/>
      <c r="L19" s="5"/>
    </row>
    <row r="20" spans="1:12" ht="18" customHeight="1" x14ac:dyDescent="0.15">
      <c r="A20" s="13" t="s">
        <v>49</v>
      </c>
      <c r="B20" s="13"/>
      <c r="C20" s="13"/>
      <c r="D20" s="13"/>
      <c r="E20" s="13"/>
      <c r="F20" s="13"/>
      <c r="G20" s="13"/>
      <c r="H20" s="13"/>
      <c r="I20" s="26" t="s">
        <v>44</v>
      </c>
      <c r="J20" s="8">
        <f>J7+J15+J18+J8</f>
        <v>298620</v>
      </c>
      <c r="K20" s="12" t="s">
        <v>55</v>
      </c>
      <c r="L20" s="1">
        <f>J20</f>
        <v>298620</v>
      </c>
    </row>
    <row r="21" spans="1:12" ht="18" customHeight="1" x14ac:dyDescent="0.15">
      <c r="A21" s="1"/>
      <c r="B21" s="1"/>
      <c r="C21" s="1"/>
      <c r="D21" s="1"/>
      <c r="E21" s="1"/>
      <c r="F21" s="1"/>
      <c r="G21" s="1"/>
      <c r="H21" s="1"/>
      <c r="I21" s="11"/>
      <c r="J21" s="6"/>
      <c r="K21" s="11"/>
      <c r="L21" s="5"/>
    </row>
    <row r="22" spans="1:12" ht="18" customHeight="1" x14ac:dyDescent="0.15">
      <c r="A22" s="13" t="s">
        <v>15</v>
      </c>
      <c r="B22" s="13"/>
      <c r="C22" s="13"/>
      <c r="D22" s="13"/>
      <c r="E22" s="13"/>
      <c r="F22" s="13"/>
      <c r="G22" s="13"/>
      <c r="H22" s="13"/>
      <c r="I22" s="28" t="s">
        <v>37</v>
      </c>
      <c r="J22" s="10">
        <f>B23+K23-B25</f>
        <v>966220</v>
      </c>
      <c r="K22" s="28" t="s">
        <v>44</v>
      </c>
      <c r="L22" s="9">
        <f>J22</f>
        <v>966220</v>
      </c>
    </row>
    <row r="23" spans="1:12" ht="18" customHeight="1" x14ac:dyDescent="0.15">
      <c r="A23" s="1" t="s">
        <v>45</v>
      </c>
      <c r="B23" s="1">
        <v>256000</v>
      </c>
      <c r="C23" s="1"/>
      <c r="D23" s="1"/>
      <c r="E23" s="1"/>
      <c r="F23" s="1"/>
      <c r="G23" s="1"/>
      <c r="H23" s="1"/>
      <c r="I23" s="19" t="s">
        <v>60</v>
      </c>
      <c r="J23" s="19"/>
      <c r="K23" s="1">
        <f>J6+J14+J20</f>
        <v>1109220</v>
      </c>
    </row>
    <row r="24" spans="1:12" ht="18" customHeight="1" x14ac:dyDescent="0.15">
      <c r="A24" s="1" t="s">
        <v>61</v>
      </c>
      <c r="B24" s="1" t="s">
        <v>17</v>
      </c>
      <c r="C24" s="1"/>
      <c r="D24" s="1"/>
      <c r="E24" s="1"/>
      <c r="F24" s="1"/>
      <c r="G24" s="1"/>
      <c r="H24" s="1"/>
    </row>
    <row r="25" spans="1:12" ht="18" customHeight="1" x14ac:dyDescent="0.15">
      <c r="A25" s="1" t="s">
        <v>46</v>
      </c>
      <c r="B25" s="1">
        <v>399000</v>
      </c>
      <c r="C25" s="1"/>
      <c r="D25" s="1"/>
      <c r="E25" s="1"/>
      <c r="F25" s="1"/>
      <c r="G25" s="1"/>
      <c r="H25" s="1"/>
    </row>
    <row r="26" spans="1:12" x14ac:dyDescent="0.15">
      <c r="A26" s="1"/>
      <c r="B26" s="1"/>
      <c r="C26" s="1"/>
      <c r="D26" s="1"/>
      <c r="E26" s="1"/>
      <c r="F26" s="1"/>
      <c r="G26" s="1"/>
      <c r="H26" s="1"/>
    </row>
    <row r="27" spans="1:12" x14ac:dyDescent="0.15">
      <c r="A27" s="1"/>
      <c r="B27" s="1"/>
      <c r="C27" s="1"/>
      <c r="D27" s="1"/>
      <c r="E27" s="1"/>
      <c r="F27" s="1"/>
      <c r="G27" s="1"/>
      <c r="H27" s="1"/>
    </row>
  </sheetData>
  <mergeCells count="17">
    <mergeCell ref="D18:H18"/>
    <mergeCell ref="A20:H20"/>
    <mergeCell ref="A22:H22"/>
    <mergeCell ref="I23:J23"/>
    <mergeCell ref="A6:H6"/>
    <mergeCell ref="K6:K7"/>
    <mergeCell ref="L6:L7"/>
    <mergeCell ref="C8:H8"/>
    <mergeCell ref="F12:H12"/>
    <mergeCell ref="A16:H16"/>
    <mergeCell ref="A1:H1"/>
    <mergeCell ref="A2:H2"/>
    <mergeCell ref="I2:L2"/>
    <mergeCell ref="E3:H3"/>
    <mergeCell ref="D4:G4"/>
    <mergeCell ref="I4:I5"/>
    <mergeCell ref="J4:J5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問題１</vt:lpstr>
      <vt:lpstr>問題２</vt:lpstr>
      <vt:lpstr>問題3</vt:lpstr>
      <vt:lpstr>問題１ (建設)</vt:lpstr>
      <vt:lpstr>問題２ (建設)</vt:lpstr>
      <vt:lpstr>問題3 (建設)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ks40</dc:creator>
  <cp:lastModifiedBy>ks40</cp:lastModifiedBy>
  <cp:lastPrinted>2014-05-20T04:04:31Z</cp:lastPrinted>
  <dcterms:created xsi:type="dcterms:W3CDTF">2014-05-15T01:12:20Z</dcterms:created>
  <dcterms:modified xsi:type="dcterms:W3CDTF">2014-05-20T04:06:42Z</dcterms:modified>
</cp:coreProperties>
</file>